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updateLinks="never" codeName="ThisWorkbook" defaultThemeVersion="124226"/>
  <mc:AlternateContent xmlns:mc="http://schemas.openxmlformats.org/markup-compatibility/2006">
    <mc:Choice Requires="x15">
      <x15ac:absPath xmlns:x15ac="http://schemas.microsoft.com/office/spreadsheetml/2010/11/ac" url="C:\Users\lafab\OneDrive\Escritorio\Walter\Achs\17.- Enero\Tarea 2297\Archivos a subir\"/>
    </mc:Choice>
  </mc:AlternateContent>
  <xr:revisionPtr revIDLastSave="0" documentId="8_{C66C388A-5A37-40EA-8374-970E189E2DB0}" xr6:coauthVersionLast="46" xr6:coauthVersionMax="46" xr10:uidLastSave="{00000000-0000-0000-0000-000000000000}"/>
  <bookViews>
    <workbookView xWindow="-120" yWindow="-120" windowWidth="20730" windowHeight="11160" tabRatio="757" autoFilterDateGrouping="0" xr2:uid="{00000000-000D-0000-FFFF-FFFF00000000}"/>
  </bookViews>
  <sheets>
    <sheet name="AUTOEVALUACION" sheetId="1" r:id="rId1"/>
    <sheet name="Graf" sheetId="3" state="hidden" r:id="rId2"/>
    <sheet name="Recomendaciones" sheetId="4" state="hidden" r:id="rId3"/>
    <sheet name="CopiaReco" sheetId="12" state="hidden" r:id="rId4"/>
    <sheet name="NO Aplica" sheetId="10" state="hidden" r:id="rId5"/>
    <sheet name="Doc_51" sheetId="17" state="hidden" r:id="rId6"/>
    <sheet name="CopiaLV" sheetId="5" state="hidden" r:id="rId7"/>
    <sheet name="datos" sheetId="7" state="hidden" r:id="rId8"/>
    <sheet name="Grafico" sheetId="9" state="hidden" r:id="rId9"/>
  </sheets>
  <definedNames>
    <definedName name="_xlnm.Print_Area" localSheetId="0">AUTOEVALUACION!$A$4:$G$84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0" i="1" l="1"/>
  <c r="B81" i="1" s="1"/>
  <c r="B82" i="1" s="1"/>
  <c r="B83" i="1" s="1"/>
  <c r="B70" i="1"/>
  <c r="B71" i="1" s="1"/>
  <c r="B72" i="1" s="1"/>
  <c r="B74" i="1" s="1"/>
  <c r="B75" i="1" s="1"/>
  <c r="B76" i="1" s="1"/>
  <c r="B77" i="1" s="1"/>
  <c r="B69" i="1"/>
  <c r="F39" i="1" l="1"/>
  <c r="F41" i="1" l="1"/>
  <c r="F40" i="1" l="1"/>
  <c r="F79" i="1" l="1"/>
  <c r="H80" i="1" l="1"/>
  <c r="H81" i="1"/>
  <c r="H82" i="1"/>
  <c r="H83" i="1"/>
  <c r="H79" i="1"/>
  <c r="H75" i="1"/>
  <c r="H76" i="1"/>
  <c r="H77" i="1"/>
  <c r="H74" i="1"/>
  <c r="H68" i="1"/>
  <c r="H69" i="1"/>
  <c r="H70" i="1"/>
  <c r="H71" i="1"/>
  <c r="H72" i="1"/>
  <c r="H67" i="1"/>
  <c r="H60" i="1"/>
  <c r="H61" i="1"/>
  <c r="H62" i="1"/>
  <c r="H63" i="1"/>
  <c r="H64" i="1"/>
  <c r="H65" i="1"/>
  <c r="H59" i="1"/>
  <c r="H47" i="1"/>
  <c r="H48" i="1"/>
  <c r="H49" i="1"/>
  <c r="H50" i="1"/>
  <c r="H51" i="1"/>
  <c r="H52" i="1"/>
  <c r="H53" i="1"/>
  <c r="H54" i="1"/>
  <c r="H55" i="1"/>
  <c r="H56" i="1"/>
  <c r="H57" i="1"/>
  <c r="H46" i="1"/>
  <c r="H36" i="1"/>
  <c r="H37" i="1"/>
  <c r="H38" i="1"/>
  <c r="H39" i="1"/>
  <c r="H40" i="1"/>
  <c r="H41" i="1"/>
  <c r="H42" i="1"/>
  <c r="H43" i="1"/>
  <c r="H44" i="1"/>
  <c r="J80" i="1"/>
  <c r="J81" i="1"/>
  <c r="J82" i="1"/>
  <c r="J83" i="1"/>
  <c r="J79" i="1"/>
  <c r="J75" i="1"/>
  <c r="J76" i="1"/>
  <c r="J77" i="1"/>
  <c r="J74" i="1"/>
  <c r="J68" i="1"/>
  <c r="J69" i="1"/>
  <c r="J70" i="1"/>
  <c r="J71" i="1"/>
  <c r="J72" i="1"/>
  <c r="J67" i="1"/>
  <c r="J60" i="1"/>
  <c r="J61" i="1"/>
  <c r="J62" i="1"/>
  <c r="J63" i="1"/>
  <c r="J64" i="1"/>
  <c r="J65" i="1"/>
  <c r="J59" i="1"/>
  <c r="J47" i="1"/>
  <c r="J48" i="1"/>
  <c r="J49" i="1"/>
  <c r="J50" i="1"/>
  <c r="J51" i="1"/>
  <c r="J52" i="1"/>
  <c r="J53" i="1"/>
  <c r="J54" i="1"/>
  <c r="J55" i="1"/>
  <c r="J56" i="1"/>
  <c r="J57" i="1"/>
  <c r="J46" i="1"/>
  <c r="J44" i="1"/>
  <c r="J37" i="1"/>
  <c r="J38" i="1"/>
  <c r="J39" i="1"/>
  <c r="J40" i="1"/>
  <c r="J41" i="1"/>
  <c r="J42" i="1"/>
  <c r="J43" i="1"/>
  <c r="J36" i="1"/>
  <c r="F83" i="1"/>
  <c r="F81" i="1"/>
  <c r="F82" i="1"/>
  <c r="F80" i="1"/>
  <c r="F75" i="1"/>
  <c r="F76" i="1"/>
  <c r="F77" i="1"/>
  <c r="F74" i="1"/>
  <c r="F72" i="1"/>
  <c r="F69" i="1"/>
  <c r="F70" i="1"/>
  <c r="F71" i="1"/>
  <c r="F68" i="1"/>
  <c r="F51" i="1"/>
  <c r="F52" i="1"/>
  <c r="F53" i="1"/>
  <c r="F54" i="1"/>
  <c r="F55" i="1"/>
  <c r="F56" i="1"/>
  <c r="F57" i="1"/>
  <c r="F50" i="1"/>
  <c r="F63" i="1"/>
  <c r="F64" i="1"/>
  <c r="F35" i="1" l="1"/>
  <c r="J35" i="1" l="1"/>
  <c r="J87" i="1" s="1"/>
  <c r="H35" i="1"/>
  <c r="F61" i="1" l="1"/>
  <c r="F60" i="1"/>
  <c r="F47" i="1"/>
  <c r="F44" i="1"/>
  <c r="F38" i="1"/>
  <c r="F43" i="1"/>
  <c r="F42" i="1"/>
  <c r="F37" i="1"/>
  <c r="F36" i="1"/>
  <c r="F59" i="1" l="1"/>
  <c r="F46" i="1" l="1"/>
  <c r="V2" i="7" l="1"/>
  <c r="H2" i="7"/>
  <c r="G2" i="7"/>
  <c r="F2" i="7"/>
  <c r="E2" i="7"/>
  <c r="D2" i="7"/>
  <c r="C2" i="7"/>
  <c r="B2" i="7"/>
  <c r="A2" i="7"/>
  <c r="B4" i="7"/>
  <c r="C4" i="7"/>
  <c r="D4" i="7" s="1"/>
  <c r="E4" i="7" s="1"/>
  <c r="F4" i="7" s="1"/>
  <c r="G4" i="7" s="1"/>
  <c r="H4" i="7" s="1"/>
  <c r="I4" i="7" s="1"/>
  <c r="J4" i="7" s="1"/>
  <c r="K4" i="7" s="1"/>
  <c r="L4" i="7" s="1"/>
  <c r="M4" i="7" s="1"/>
  <c r="N4" i="7" s="1"/>
  <c r="O4" i="7" s="1"/>
  <c r="P4" i="7" s="1"/>
  <c r="Q4" i="7" s="1"/>
  <c r="R4" i="7" s="1"/>
  <c r="S2" i="7"/>
  <c r="R2" i="7" s="1"/>
  <c r="Q2" i="7"/>
  <c r="B56" i="5"/>
  <c r="B55" i="5"/>
  <c r="B54" i="5"/>
  <c r="B53" i="5"/>
  <c r="B52" i="5"/>
  <c r="B51" i="5"/>
  <c r="B50" i="5"/>
  <c r="B49" i="5"/>
  <c r="B48" i="5"/>
  <c r="B47" i="5"/>
  <c r="B46" i="5"/>
  <c r="B45" i="5"/>
  <c r="B43" i="5"/>
  <c r="B44" i="5"/>
  <c r="B42" i="5"/>
  <c r="B41" i="5"/>
  <c r="B40" i="5"/>
  <c r="B39" i="5"/>
  <c r="B38" i="5"/>
  <c r="B37" i="5"/>
  <c r="B36" i="5"/>
  <c r="B35" i="5"/>
  <c r="B34" i="5"/>
  <c r="B33" i="5"/>
  <c r="B32" i="5"/>
  <c r="B31" i="5"/>
  <c r="B30" i="5"/>
  <c r="B29" i="5"/>
  <c r="B24" i="5"/>
  <c r="B28" i="5"/>
  <c r="B27" i="5"/>
  <c r="B26" i="5"/>
  <c r="B25" i="5"/>
  <c r="B23" i="5"/>
  <c r="B22" i="5"/>
  <c r="B21" i="5"/>
  <c r="B20" i="5"/>
  <c r="B19" i="5"/>
  <c r="B18" i="5"/>
  <c r="B17" i="5"/>
  <c r="B16" i="5"/>
  <c r="B15" i="5"/>
  <c r="B13" i="5"/>
  <c r="B12" i="5"/>
  <c r="B11" i="5"/>
  <c r="C16" i="9"/>
  <c r="B10" i="5"/>
  <c r="B8" i="5"/>
  <c r="B7" i="5"/>
  <c r="B6" i="5"/>
  <c r="F67" i="1"/>
  <c r="A13" i="5"/>
  <c r="A15" i="5"/>
  <c r="A16" i="5"/>
  <c r="A17" i="5"/>
  <c r="A18" i="5" s="1"/>
  <c r="A19" i="5" s="1"/>
  <c r="A20" i="5" s="1"/>
  <c r="A21" i="5" s="1"/>
  <c r="A22" i="5" s="1"/>
  <c r="A23" i="5" s="1"/>
  <c r="A25" i="5" s="1"/>
  <c r="A26" i="5" s="1"/>
  <c r="A27" i="5" s="1"/>
  <c r="A28" i="5" s="1"/>
  <c r="A30" i="5" s="1"/>
  <c r="A31" i="5" s="1"/>
  <c r="A32" i="5" s="1"/>
  <c r="A33" i="5" s="1"/>
  <c r="A34" i="5" s="1"/>
  <c r="A36" i="5" s="1"/>
  <c r="A37" i="5" s="1"/>
  <c r="A39" i="5" s="1"/>
  <c r="A40" i="5" s="1"/>
  <c r="A42" i="5" s="1"/>
  <c r="A44" i="5" s="1"/>
  <c r="A45" i="5" s="1"/>
  <c r="A46" i="5" s="1"/>
  <c r="A48" i="5" s="1"/>
  <c r="A49" i="5" s="1"/>
  <c r="A50" i="5" s="1"/>
  <c r="A51" i="5" s="1"/>
  <c r="A53" i="5" s="1"/>
  <c r="A54" i="5" s="1"/>
  <c r="A55" i="5" s="1"/>
  <c r="A56" i="5" s="1"/>
  <c r="L18" i="9"/>
  <c r="L16" i="9"/>
  <c r="K14" i="9"/>
  <c r="K18" i="9"/>
  <c r="J14" i="9"/>
  <c r="J18" i="9"/>
  <c r="I14" i="9"/>
  <c r="L14" i="9" s="1"/>
  <c r="I18" i="9"/>
  <c r="I21" i="9" s="1"/>
  <c r="E14" i="9"/>
  <c r="D14" i="9"/>
  <c r="I20" i="9"/>
  <c r="C14" i="9"/>
  <c r="G14" i="9" s="1"/>
  <c r="L13" i="9"/>
  <c r="H13" i="9"/>
  <c r="H12" i="9"/>
  <c r="H11" i="9"/>
  <c r="G11" i="9"/>
  <c r="H10" i="9"/>
  <c r="G10" i="9"/>
  <c r="H9" i="9"/>
  <c r="G9" i="9"/>
  <c r="L8" i="9"/>
  <c r="H8" i="9"/>
  <c r="G8" i="9" s="1"/>
  <c r="L7" i="9"/>
  <c r="H7" i="9"/>
  <c r="G7" i="9"/>
  <c r="L6" i="9"/>
  <c r="H6" i="9"/>
  <c r="G6" i="9"/>
  <c r="L5" i="9"/>
  <c r="H5" i="9"/>
  <c r="G5" i="9"/>
  <c r="L4" i="9"/>
  <c r="H4" i="9"/>
  <c r="G4" i="9" s="1"/>
  <c r="L3" i="9"/>
  <c r="H3" i="9"/>
  <c r="G3" i="9"/>
  <c r="F65" i="1"/>
  <c r="F62" i="1"/>
  <c r="F49" i="1"/>
  <c r="F48" i="1"/>
  <c r="H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Urnia Meléndez, José Luis</author>
    <author>Administrador</author>
  </authors>
  <commentList>
    <comment ref="D35" authorId="0" shapeId="0" xr:uid="{00000000-0006-0000-0000-000001000000}">
      <text>
        <r>
          <rPr>
            <sz val="14"/>
            <color indexed="81"/>
            <rFont val="Tahoma"/>
            <family val="2"/>
          </rPr>
          <t xml:space="preserve">Se debe revisar reglamento interno, el que debe especificar la presencia del agente sílice y el riesgo por la exposición ocupacional a éste.
Revisar MIPER de la empresa y asegurar que el agente se encuentra identificado en </t>
        </r>
        <r>
          <rPr>
            <b/>
            <sz val="14"/>
            <color indexed="81"/>
            <rFont val="Tahoma"/>
            <family val="2"/>
          </rPr>
          <t>todas las áreas en que se debe encontrar</t>
        </r>
        <r>
          <rPr>
            <sz val="14"/>
            <color indexed="81"/>
            <rFont val="Tahoma"/>
            <family val="2"/>
          </rPr>
          <t>.
Solicitar las actas del comité paritario en que se especifiquen acciones relacionadas con la prevención de la silicosis, control de sílice u otras acciones relacionadas con el agente. En caso de no encontrarse, prescribir la incorporación de estas temáticas, explicando la relevancia de involucrar a los trabajadores en los procesos relacionados con la prevención y el control de sílice.</t>
        </r>
      </text>
    </comment>
    <comment ref="D36" authorId="0" shapeId="0" xr:uid="{00000000-0006-0000-0000-000002000000}">
      <text>
        <r>
          <rPr>
            <sz val="14"/>
            <color indexed="81"/>
            <rFont val="Tahoma"/>
            <family val="2"/>
          </rPr>
          <t>Se debe corroborar que todos los trabajadores expuestos se encuentren informados del riesgo de exposición. Se pueden tomar algunos trabajadores al azar y solicitar la evidencia, partir con aquellos trabajadores con mayor nivel de exposición en informe técnico cuantitativo.</t>
        </r>
      </text>
    </comment>
    <comment ref="D37" authorId="0" shapeId="0" xr:uid="{00000000-0006-0000-0000-000003000000}">
      <text>
        <r>
          <rPr>
            <sz val="14"/>
            <color indexed="81"/>
            <rFont val="Tahoma"/>
            <family val="2"/>
          </rPr>
          <t xml:space="preserve">En las actas se deben encontrar especificados todos los trabajadores mencionados, poner foco en las autoridades máximas de la empresa. </t>
        </r>
      </text>
    </comment>
    <comment ref="D38" authorId="0" shapeId="0" xr:uid="{00000000-0006-0000-0000-000004000000}">
      <text>
        <r>
          <rPr>
            <sz val="14"/>
            <color indexed="81"/>
            <rFont val="Tahoma"/>
            <family val="2"/>
          </rPr>
          <t>Tener identificadas todas las áreas que deben tener señalética instalada y visible, lo que se debe constatar fotográficamente para que esto se cumpla.</t>
        </r>
      </text>
    </comment>
    <comment ref="D39" authorId="1" shapeId="0" xr:uid="{00000000-0006-0000-0000-000005000000}">
      <text>
        <r>
          <rPr>
            <sz val="12"/>
            <color indexed="81"/>
            <rFont val="Tahoma"/>
            <family val="2"/>
          </rPr>
          <t>Verificar que el SGSST de la empresa cuenta con todos los puntos especificados, si es de interés de la empresa se puede agendar una asesoría específica en su desarrollo.</t>
        </r>
      </text>
    </comment>
    <comment ref="D44" authorId="0" shapeId="0" xr:uid="{00000000-0006-0000-0000-000006000000}">
      <text>
        <r>
          <rPr>
            <sz val="14"/>
            <color indexed="81"/>
            <rFont val="Tahoma"/>
            <family val="2"/>
          </rPr>
          <t>Se debe considerar en el programa a todos los trabajadores expuestos y debe tener especificado en sus contenidos, lo descrito.</t>
        </r>
      </text>
    </comment>
    <comment ref="D79" authorId="1" shapeId="0" xr:uid="{00000000-0006-0000-0000-000007000000}">
      <text>
        <r>
          <rPr>
            <sz val="13"/>
            <color indexed="81"/>
            <rFont val="Tahoma"/>
            <family val="2"/>
          </rPr>
          <t>Si la empesa necesita profundizar en este punto, se podrá programar una asesoría adicional</t>
        </r>
      </text>
    </comment>
  </commentList>
</comments>
</file>

<file path=xl/sharedStrings.xml><?xml version="1.0" encoding="utf-8"?>
<sst xmlns="http://schemas.openxmlformats.org/spreadsheetml/2006/main" count="584" uniqueCount="376">
  <si>
    <t xml:space="preserve">Nombre Empresa: </t>
  </si>
  <si>
    <t xml:space="preserve">Rut: </t>
  </si>
  <si>
    <t xml:space="preserve">Fecha: </t>
  </si>
  <si>
    <t>Dirección</t>
  </si>
  <si>
    <t>OBJETIVO</t>
  </si>
  <si>
    <t>NC</t>
  </si>
  <si>
    <t xml:space="preserve">  Riesgo Alto</t>
  </si>
  <si>
    <t>NO</t>
  </si>
  <si>
    <t>SI</t>
  </si>
  <si>
    <t>REQUISITOS</t>
  </si>
  <si>
    <t>A</t>
  </si>
  <si>
    <t>CAPACITACIÓN Y ACREDITACIÓN DEL PERSONAL</t>
  </si>
  <si>
    <t>CUMPLE SI/NO</t>
  </si>
  <si>
    <t>B</t>
  </si>
  <si>
    <t>C</t>
  </si>
  <si>
    <t>cronograma</t>
  </si>
  <si>
    <t>D</t>
  </si>
  <si>
    <t>E</t>
  </si>
  <si>
    <t>F</t>
  </si>
  <si>
    <t>G</t>
  </si>
  <si>
    <t>Hacer o actualizar nómina de trabajadores expuestos a plaguicidas.</t>
  </si>
  <si>
    <t xml:space="preserve">                                            RIESGO DEL REQUISITO    </t>
  </si>
  <si>
    <t>Preparación de Mezclas</t>
  </si>
  <si>
    <t>Revisar la existencia de cabina e informe técnico con evaluación de su funcionamiento.</t>
  </si>
  <si>
    <t>Habilitar un lugar exclusivo para preparar mezclas que sea bien iluminado, alejado de fuentes de agua y tenga su piso impermeable.</t>
  </si>
  <si>
    <t>Protección Personal</t>
  </si>
  <si>
    <t>Implementar duchas con agua fría y caliente según lo indicado en los decretos DS 157/2005 y DS 594/1999.</t>
  </si>
  <si>
    <t>Los trabajadores se deben bañar después de cada aplicación. Supervisar su cumplimiento e incluir este procedimiento en Reglamento Interno.</t>
  </si>
  <si>
    <t>H</t>
  </si>
  <si>
    <t>I</t>
  </si>
  <si>
    <t>J</t>
  </si>
  <si>
    <t>Registro o documento que evidencie la realización de esta prueba</t>
  </si>
  <si>
    <t>K</t>
  </si>
  <si>
    <t>Total de Respuestas NO por Color</t>
  </si>
  <si>
    <t>Condiciones Verificadas</t>
  </si>
  <si>
    <t xml:space="preserve"> N° Resp. Si</t>
  </si>
  <si>
    <t>N° Resp. No</t>
  </si>
  <si>
    <t>N° Resp. NC</t>
  </si>
  <si>
    <t>Total</t>
  </si>
  <si>
    <t xml:space="preserve">  % Cumplimiento</t>
  </si>
  <si>
    <t xml:space="preserve"> Total sin NC</t>
  </si>
  <si>
    <t>LV ANATOMIA PATOLOGICA</t>
  </si>
  <si>
    <r>
      <rPr>
        <b/>
        <sz val="12"/>
        <rFont val="Calibri"/>
        <family val="2"/>
      </rPr>
      <t>A</t>
    </r>
    <r>
      <rPr>
        <b/>
        <sz val="10"/>
        <rFont val="Calibri"/>
        <family val="2"/>
      </rPr>
      <t>. Capacitación y Acreditación del Personal</t>
    </r>
  </si>
  <si>
    <t xml:space="preserve">  Total</t>
  </si>
  <si>
    <t xml:space="preserve">Total Preg / clas </t>
  </si>
  <si>
    <t>Total clas 1 y NC</t>
  </si>
  <si>
    <t>% Cumplimiento</t>
  </si>
  <si>
    <t>Alta</t>
  </si>
  <si>
    <t xml:space="preserve">Media </t>
  </si>
  <si>
    <t>Baja</t>
  </si>
  <si>
    <t>Total de resp. NO</t>
  </si>
  <si>
    <t>Evaluacion Riesgo</t>
  </si>
  <si>
    <r>
      <rPr>
        <b/>
        <sz val="12"/>
        <rFont val="Calibri"/>
        <family val="2"/>
      </rPr>
      <t>B</t>
    </r>
    <r>
      <rPr>
        <b/>
        <sz val="10"/>
        <rFont val="Calibri"/>
        <family val="2"/>
      </rPr>
      <t>.Preparación de Mezclas</t>
    </r>
  </si>
  <si>
    <r>
      <rPr>
        <b/>
        <sz val="12"/>
        <rFont val="Calibri"/>
        <family val="2"/>
      </rPr>
      <t>C</t>
    </r>
    <r>
      <rPr>
        <b/>
        <sz val="10"/>
        <rFont val="Calibri"/>
        <family val="2"/>
      </rPr>
      <t>.Protección Personal</t>
    </r>
  </si>
  <si>
    <r>
      <rPr>
        <b/>
        <sz val="12"/>
        <rFont val="Calibri"/>
        <family val="2"/>
      </rPr>
      <t>D</t>
    </r>
    <r>
      <rPr>
        <b/>
        <sz val="10"/>
        <rFont val="Calibri"/>
        <family val="2"/>
      </rPr>
      <t>. Aplicación Plaguicidas</t>
    </r>
  </si>
  <si>
    <r>
      <rPr>
        <b/>
        <sz val="12"/>
        <rFont val="Calibri"/>
        <family val="2"/>
      </rPr>
      <t>F</t>
    </r>
    <r>
      <rPr>
        <b/>
        <sz val="10"/>
        <rFont val="Calibri"/>
        <family val="2"/>
      </rPr>
      <t>. Gestión Ambiental</t>
    </r>
  </si>
  <si>
    <t>LISTA DE VERIFICACION</t>
  </si>
  <si>
    <r>
      <rPr>
        <b/>
        <sz val="12"/>
        <rFont val="Calibri"/>
        <family val="2"/>
      </rPr>
      <t>G</t>
    </r>
    <r>
      <rPr>
        <sz val="12"/>
        <rFont val="Calibri"/>
        <family val="2"/>
      </rPr>
      <t xml:space="preserve">. </t>
    </r>
    <r>
      <rPr>
        <b/>
        <sz val="10"/>
        <rFont val="Calibri"/>
        <family val="2"/>
      </rPr>
      <t>Mitigación de Consecuencias</t>
    </r>
  </si>
  <si>
    <r>
      <rPr>
        <b/>
        <sz val="12"/>
        <rFont val="Calibri"/>
        <family val="2"/>
      </rPr>
      <t>H</t>
    </r>
    <r>
      <rPr>
        <b/>
        <sz val="10"/>
        <rFont val="Calibri"/>
        <family val="2"/>
      </rPr>
      <t>. VIGILANCIA DE SALUD</t>
    </r>
  </si>
  <si>
    <r>
      <rPr>
        <b/>
        <sz val="12"/>
        <rFont val="Calibri"/>
        <family val="2"/>
      </rPr>
      <t>I</t>
    </r>
    <r>
      <rPr>
        <b/>
        <sz val="10"/>
        <rFont val="Calibri"/>
        <family val="2"/>
      </rPr>
      <t>. Cámaras de Fumigación</t>
    </r>
  </si>
  <si>
    <r>
      <rPr>
        <b/>
        <sz val="12"/>
        <rFont val="Calibri"/>
        <family val="2"/>
      </rPr>
      <t>J</t>
    </r>
    <r>
      <rPr>
        <b/>
        <sz val="10"/>
        <rFont val="Calibri"/>
        <family val="2"/>
      </rPr>
      <t>. Hermeticidad de la Cámara y Equipos</t>
    </r>
  </si>
  <si>
    <r>
      <rPr>
        <b/>
        <sz val="12"/>
        <rFont val="Calibri"/>
        <family val="2"/>
      </rPr>
      <t>K</t>
    </r>
    <r>
      <rPr>
        <b/>
        <sz val="10"/>
        <rFont val="Calibri"/>
        <family val="2"/>
      </rPr>
      <t>. Sistema de Aireación y Recirculación</t>
    </r>
  </si>
  <si>
    <t>Nombre</t>
  </si>
  <si>
    <t>Digito</t>
  </si>
  <si>
    <t>Comuna</t>
  </si>
  <si>
    <t>Agencia</t>
  </si>
  <si>
    <t>Noaplica</t>
  </si>
  <si>
    <t>Nocumple</t>
  </si>
  <si>
    <t>Sicumple</t>
  </si>
  <si>
    <t>NivelRiesgo</t>
  </si>
  <si>
    <t>Nombre Jefe</t>
  </si>
  <si>
    <t>ee</t>
  </si>
  <si>
    <t>d</t>
  </si>
  <si>
    <t>3</t>
  </si>
  <si>
    <t>Para la preparación de mezclas disponer de los utensilios necesarios marcándolos y destinando un lugar exclusivo para guardarlos.</t>
  </si>
  <si>
    <t>Proporcionar a su costo, a los trabajadores que manipulen, preparen o apliquen plaguicidas,  ropa impermeable para protección de cuerpo y cabeza.</t>
  </si>
  <si>
    <t>Proporcionar a su costo, a los trabajadores que manipulen, preparen o apliquen plaguicidas,  lentes o pantalla facial que impidan la penetración de los plaguicidas hacia los ojos.</t>
  </si>
  <si>
    <t>Revisar que los equipos de protección personal que adquiera tengan certificación de entidades autorizadas.</t>
  </si>
  <si>
    <t xml:space="preserve">Elaborar programa de equipos de protección personal que indique la forma en que se seleccionan, compran, mantienen y renuevan. Se puede utilizar como guía el Programa de Protección Respiratoria disponible en Gerencia Prevención ACHS. </t>
  </si>
  <si>
    <t>Se debe disponer ducha para el lavado de ojos y cuerpo, para ser usadas en caso de contaminación del personal.</t>
  </si>
  <si>
    <t>Habilitar en la cámara de fumigación una luz visible para todo el personal que les indique cuando se está fumigando.</t>
  </si>
  <si>
    <t>Hacer ensayos de sellado, primero una prueba de sobrepresión de aire y luego una prueba con  gas trazador o el propio gas fumigante, para revisar con un detector  los contornos de puertas y lugares de posibles fugas.</t>
  </si>
  <si>
    <t>Capacitar a los trabajadores que manipulen, preparen o apliquen plaguicidas, en el correcto uso de equipos de protección personal. Dejar registro escrito con firmas del personal capacitado.</t>
  </si>
  <si>
    <t>Alto</t>
  </si>
  <si>
    <t>Mantener en buen estado los equipos de protección personal de acuerdo e lo especificado en programa.</t>
  </si>
  <si>
    <t>En el lugar donde se preparan mezclas habilitar un sistema de ventilación general, mecánico o natural, que cumpla con proporcionar al ambiente del orden de 6 cambios de aire. También puede ser al aire libre.</t>
  </si>
  <si>
    <t>Cuando corresponda, solicitar a una empresa especializada en ventilación industrial el diseño de una cabina para preparar mezclas.</t>
  </si>
  <si>
    <t xml:space="preserve"> Inmediato </t>
  </si>
  <si>
    <t xml:space="preserve"> 1 semana</t>
  </si>
  <si>
    <t>Fotografía del material utilizado para preparar plaguicidas donde se observe que esta marcado de uso exclusivo.</t>
  </si>
  <si>
    <t>Nota técnica (incluyendo fotografías si es necesario) con las características del lugar destinado a la carga de plaguicidas donde se describa la ventilación, se indique su ubicación lejos de otras personas, animales y fuentes de agua y especifique el piso impermeable con  sistema de contención y recolección de derrames.</t>
  </si>
  <si>
    <t>Informe Técnico con evaluación de la ventilación general del recinto donde se preparan mezclas. Al menos la renovación de aire debe ser de 6 cambios por hora.</t>
  </si>
  <si>
    <t>Fotografía y copia de especificaciones técnicas de la ropa.</t>
  </si>
  <si>
    <t>Fotografía y copia de especificaciones técnicas de la protección ocular.</t>
  </si>
  <si>
    <t>Copia de los certificados de los equipos de protección personal que utilizan los trabajadores.</t>
  </si>
  <si>
    <t>Copia de documento escrito que corresponde a programa de equipos de protección personal que contenga a lo menos:
• Procedimiento para la selección de los equipos,
• procedimiento de mantención de los equipos,
• procedimiento de capacitación de los trabajadores en el uso de los equipos y
• procedimiento de entrega y recambio del equipo.</t>
  </si>
  <si>
    <t>Fotografía de la instalación donde se encuentran las duchas.</t>
  </si>
  <si>
    <t>Copia de la nómina de trabajadores en vigilancia de salud.</t>
  </si>
  <si>
    <t>Fotografía de la cámara donde se observe la baliza o sistema de advertencia instalado para indicar cuando la cámara se encuentra operando.</t>
  </si>
  <si>
    <t>Considerando los grupos químicos de los plaguicidas que la empresa declara utilizar, corresponde ingresar a los trabajadores expuestos a un programa de exámenes ocupacionales cada dos años.</t>
  </si>
  <si>
    <t>Considerando los grupos químicos de los plaguicidas que la empresa declara utilizar, corresponde que los  trabajadores expuestos ingresen a programa de vigilancia de salud y de  evaluaciones ocupacionales cada dos años.</t>
  </si>
  <si>
    <t>REQUISITO QUE NO APLICA</t>
  </si>
  <si>
    <t>JUSTIFICACIÓN</t>
  </si>
  <si>
    <t>N°</t>
  </si>
  <si>
    <t>Cargo</t>
  </si>
  <si>
    <t>Nota: Los plazos indicados son los que establece el protocolo.</t>
  </si>
  <si>
    <t>Riesgo Alto</t>
  </si>
  <si>
    <t>Riesgo Medio</t>
  </si>
  <si>
    <t>Experto ACHS</t>
  </si>
  <si>
    <t>Fecha Visita</t>
  </si>
  <si>
    <t>Plaguicida Principal</t>
  </si>
  <si>
    <t>¿Vigilancia Salud?</t>
  </si>
  <si>
    <t>Alternativa 1 Salud</t>
  </si>
  <si>
    <t>Alternativa 2 salud</t>
  </si>
  <si>
    <t>Raesultado Vigilancia Salud</t>
  </si>
  <si>
    <t>¿Los encargados de supervisar, preparar y aplicar los plaguicidas están informados de los riesgos que éstos presentan?</t>
  </si>
  <si>
    <t>¿Los encargados de supervisar, preparar y aplicar los plaguicidas tienen cursos sobre el buen uso de éstos?</t>
  </si>
  <si>
    <t>¿Tiene guantes de puño largo de goma, nitrilo, neoprén o látex?</t>
  </si>
  <si>
    <t>¿Tiene programa de eliminación de residuos aprobado por la Autoridad Sanitaria?</t>
  </si>
  <si>
    <t>¿Tiene procedimiento para recoger derrames y disponer los residuos?</t>
  </si>
  <si>
    <t>¿El sistema de inyección de gas se encuentra en buen estado?</t>
  </si>
  <si>
    <t>¿La puerta tiene los elementos de cierre hermético en buen estado?</t>
  </si>
  <si>
    <t>¿El sistema de aireación trabaja manteniendo la cámara en succión?</t>
  </si>
  <si>
    <t>¿Los ductos se observan en buen estado?</t>
  </si>
  <si>
    <t>¿La chimenea supera en más de 2 metros la altura de los techos de instalaciones circundantes?</t>
  </si>
  <si>
    <t>¿Es adecuado el sistema de protección contra el agua lluvia?</t>
  </si>
  <si>
    <r>
      <rPr>
        <b/>
        <sz val="12"/>
        <rFont val="Calibri"/>
        <family val="2"/>
      </rPr>
      <t>E</t>
    </r>
    <r>
      <rPr>
        <b/>
        <sz val="10"/>
        <rFont val="Calibri"/>
        <family val="2"/>
      </rPr>
      <t>. Despues de la Aplicación</t>
    </r>
  </si>
  <si>
    <t>Formulario o registro actualizado de la capacitación con fecha de realización de la actividad, temas tratados, duración, relator y  firma de los asistentes.</t>
  </si>
  <si>
    <t>Registro escrito del programa de revisión del estado de los EPP  (incluyendo fotografía).</t>
  </si>
  <si>
    <t>Extracto del reglamento interno donde se indica la obligación que tiene el trabajador que manipula plaguicidas.</t>
  </si>
  <si>
    <t>Documento que describa la  ducha de emergencias y croquis con la ubicación (acompañado de fotografía).</t>
  </si>
  <si>
    <t>Plazo</t>
  </si>
  <si>
    <t>NR</t>
  </si>
  <si>
    <t>Medida de Prevención o Control</t>
  </si>
  <si>
    <t xml:space="preserve">ALBERTO </t>
  </si>
  <si>
    <t>12.345.765-K</t>
  </si>
  <si>
    <t>CORTES</t>
  </si>
  <si>
    <t>ACORTES@ACHS</t>
  </si>
  <si>
    <t>MORENO</t>
  </si>
  <si>
    <t>MARCHALL MARIA TERESA</t>
  </si>
  <si>
    <t>5710150-4</t>
  </si>
  <si>
    <t>HIJUELA B FUNDO LA ESPERANZA</t>
  </si>
  <si>
    <t>S/N</t>
  </si>
  <si>
    <t>PIRQUE</t>
  </si>
  <si>
    <t>CULTIVO DE MAIZ</t>
  </si>
  <si>
    <t>FUNDO LA ESPERANZA</t>
  </si>
  <si>
    <t>.8765445</t>
  </si>
  <si>
    <t>.987655</t>
  </si>
  <si>
    <t xml:space="preserve">CUV </t>
  </si>
  <si>
    <t>Codigo del OA Emisor</t>
  </si>
  <si>
    <t>Fecha Emisión Documento Electrónico</t>
  </si>
  <si>
    <t>Folio</t>
  </si>
  <si>
    <t>Codigo Agente</t>
  </si>
  <si>
    <t>Tipo Documento</t>
  </si>
  <si>
    <t>ID Documento</t>
  </si>
  <si>
    <t>Tipo Documento Asociado</t>
  </si>
  <si>
    <t>ID Documento Asociado</t>
  </si>
  <si>
    <t>Rut Responsable</t>
  </si>
  <si>
    <t>Apellido Paterno Responsable</t>
  </si>
  <si>
    <t>Apellido Materno Responsable</t>
  </si>
  <si>
    <t>Nombres  Responsable</t>
  </si>
  <si>
    <t>Responsable Correo Profesional</t>
  </si>
  <si>
    <t>Rut Empleador</t>
  </si>
  <si>
    <t>Razon Social</t>
  </si>
  <si>
    <t xml:space="preserve">Tipo Calle </t>
  </si>
  <si>
    <t>Nombre Calle</t>
  </si>
  <si>
    <t>Numero</t>
  </si>
  <si>
    <t>Resto Direccion</t>
  </si>
  <si>
    <t>Localidad</t>
  </si>
  <si>
    <t>Codigo CIIU Empleador Evaluado</t>
  </si>
  <si>
    <t>CIIU Texto o Giro Empleador evaluado</t>
  </si>
  <si>
    <t>Carácter Organización</t>
  </si>
  <si>
    <t>N° Total Trabajadores Propios</t>
  </si>
  <si>
    <t>Numero Trabajadores Hombres</t>
  </si>
  <si>
    <t>Numero Trabajadores Mujer</t>
  </si>
  <si>
    <t xml:space="preserve">Reglamento de Higiene y Seguridad </t>
  </si>
  <si>
    <t xml:space="preserve">Reglamento de Higiene y Seguridad incorpora agente de riesgo </t>
  </si>
  <si>
    <t>Reglamento de Orden Higiene y Seguridad</t>
  </si>
  <si>
    <t xml:space="preserve">Reglamento de Orden Higiene y Seguridad incorpora Agente de riesgo </t>
  </si>
  <si>
    <t>Depto. Prevencion Riesgos</t>
  </si>
  <si>
    <t>Estado Centro Trabajo</t>
  </si>
  <si>
    <t xml:space="preserve">Rut Empleador Principal
</t>
  </si>
  <si>
    <t>Nombre Empleador Principal</t>
  </si>
  <si>
    <t>Correlativo Proyecto/contrato</t>
  </si>
  <si>
    <t>Nombre Centro de Trabajo</t>
  </si>
  <si>
    <t xml:space="preserve">Tipo Empresa </t>
  </si>
  <si>
    <t>X (Latitud)</t>
  </si>
  <si>
    <t>Y (Longitud)</t>
  </si>
  <si>
    <t>Tipo calle CT</t>
  </si>
  <si>
    <t>Nombre calle CT</t>
  </si>
  <si>
    <t>Numero CT</t>
  </si>
  <si>
    <t>Localidad CT</t>
  </si>
  <si>
    <t>Comuna CT</t>
  </si>
  <si>
    <t>Descripcion Actividad Centro Trabajo</t>
  </si>
  <si>
    <t>N° Total Trabajadores CT</t>
  </si>
  <si>
    <t>N° Trabajadores Hombres CT</t>
  </si>
  <si>
    <t>N° Trabajadores Mujer CT</t>
  </si>
  <si>
    <t>Comité Paritario Constituido</t>
  </si>
  <si>
    <t>Experto Prevencion Riesgos</t>
  </si>
  <si>
    <t>Experto Prevencion Riesgos-Horas Semana dedicacion al CT</t>
  </si>
  <si>
    <t>Fecha Inicio Centro Trabajo</t>
  </si>
  <si>
    <t>Centro de trabajo con fecha de cierre conocida</t>
  </si>
  <si>
    <t>Fecha Término Centro Trabajo</t>
  </si>
  <si>
    <t>Presencia peligro</t>
  </si>
  <si>
    <t>Fecha Deteccion Peligro</t>
  </si>
  <si>
    <t>Origen</t>
  </si>
  <si>
    <t>BP Centro Trabajo</t>
  </si>
  <si>
    <t>Causas Cierre</t>
  </si>
  <si>
    <t>Motivo Cierre</t>
  </si>
  <si>
    <t>Fecha Cierre</t>
  </si>
  <si>
    <t>Sistema Gestion</t>
  </si>
  <si>
    <t>Sistema Gestion Incluye Plasguicidas</t>
  </si>
  <si>
    <t>13202</t>
  </si>
  <si>
    <t xml:space="preserve">                     Riesgo Medio </t>
  </si>
  <si>
    <t>Direccion_CT</t>
  </si>
  <si>
    <t>Numero_CT</t>
  </si>
  <si>
    <t>Rut_Empleador</t>
  </si>
  <si>
    <t>Tipo Empresa</t>
  </si>
  <si>
    <t>Rancagua</t>
  </si>
  <si>
    <t>10-enero-2019</t>
  </si>
  <si>
    <t>Francisco Perez</t>
  </si>
  <si>
    <t>Administrador</t>
  </si>
  <si>
    <t>Resto direcc Casa Matriz</t>
  </si>
  <si>
    <t>Resto Direcc CT</t>
  </si>
  <si>
    <t>EMPRESA</t>
  </si>
  <si>
    <t xml:space="preserve">Experto ACHS: </t>
  </si>
  <si>
    <t>Nombre del responsable de la información proporcionada:</t>
  </si>
  <si>
    <t>Cargo del responsable de la información proporcionada:</t>
  </si>
  <si>
    <t>Especialista en Higiene Industrial ACHS:</t>
  </si>
  <si>
    <t>BP ACHS:</t>
  </si>
  <si>
    <t>Agencia ACHS:</t>
  </si>
  <si>
    <t xml:space="preserve">Verificar la existencia de informe técnico con resultados. </t>
  </si>
  <si>
    <t>MEDIDAS DE CONTROL</t>
  </si>
  <si>
    <t>ACCIÓN A SEGUIR</t>
  </si>
  <si>
    <t>ANTECEDENTES</t>
  </si>
  <si>
    <t>CONCLUSIÓN</t>
  </si>
  <si>
    <t>INTRODUCCIÓN</t>
  </si>
  <si>
    <t xml:space="preserve"> EVIDENCIA REVISADA</t>
  </si>
  <si>
    <t>RECONOCIMIENTO Y GESTIÓN DEL RIESGO</t>
  </si>
  <si>
    <t>Se tiene identificado el riesgo de exposición a sílice (Cuarzo- Cristobalita-Tridimita).</t>
  </si>
  <si>
    <t>Se informa a los trabajadores del riesgo, medidas control y métodos correctos de trabajo.</t>
  </si>
  <si>
    <t>Tiene SGSST con el riesgo de sílice incorporado de acuerdo a las directrices de guía MINSAL y MINTRAB (OIT).</t>
  </si>
  <si>
    <t>Tiene programa anual de capacitación que incorpore temáticas del agente sílice.</t>
  </si>
  <si>
    <t>Registro de puestos de trabajo y número de trabajadores expuestos en MIPER-Reglamento Interno - Actas de Comité Paritario.</t>
  </si>
  <si>
    <t>Acta con registro firmado de capacitación o de recepción de ficha técnica por parte de los trabajadores.</t>
  </si>
  <si>
    <t>Verificar existencia de señalizaciones visualmente.</t>
  </si>
  <si>
    <t xml:space="preserve">El programa anual debe considerar: Aspectos generales y normativos de la sílice, riesgos, identificación de peligros en los procesos, consecuencias y medidas de control. </t>
  </si>
  <si>
    <t>Disponer de registros con las asistencias de los trabajadores a control médico.</t>
  </si>
  <si>
    <t>Revisar el documento, el cual debe contener procedimientos para la selección, compra, uso, mantención y reposición de la protección respiratoria. Incluir las Resoluciones del ISPCH que valida los EPP.</t>
  </si>
  <si>
    <t>Participa con el Organismo Administrador de la Ley 16.744, proporcionando antecedentes solicitados y da facilidades para que se realicen las evaluaciones cualitativas y cuantitativas.</t>
  </si>
  <si>
    <t>Da facilidades para que trabajadores que están en vigilancia médica, asista a realizarse exámenes médicos.</t>
  </si>
  <si>
    <t>Se realizó difusión del Programa de Protección Respiratoria.</t>
  </si>
  <si>
    <t>Registro firmado de capacitación o de recepción de ficha técnica. Debiera decir de asistencia a los controles del Programa de Vigilancia y además incluir los reportes generales que entrega el programa de vigilancia a las empresas.</t>
  </si>
  <si>
    <t>VIGILANCIA AMBIENTAL Y DE LA SALUD</t>
  </si>
  <si>
    <t>Tiene evaluación cualitativa de exposición a sílice (Cuarzo-Cristobalita- Tridimita).</t>
  </si>
  <si>
    <t>Tiene evaluación cuantitativa de concentraciones ambientales de sílice (Cuarzo-Cristobalita- Tridimita).</t>
  </si>
  <si>
    <t>El personal se observa SIN signos evidentes de exposición a sílice, tales como  polvo en la cara, cejas o pestañas.</t>
  </si>
  <si>
    <t>Los trabajadores expuestos se encuentran en Programa de Vigilancia de la Salud.</t>
  </si>
  <si>
    <t>Verificar la existencia de informe técnico con resultados.</t>
  </si>
  <si>
    <t xml:space="preserve">Verificar con copia de documento que acredite acuso recibo por parte de contratistas y/o subcontratistas. </t>
  </si>
  <si>
    <t>Verificar con copia de documento que acredite acuso recibo por parte de la empresa principal.</t>
  </si>
  <si>
    <t>Copia de los informes de evaluación.</t>
  </si>
  <si>
    <t>Copia del informe de verificación.</t>
  </si>
  <si>
    <t>Verificar visualmente que no presenta polvo sedimentado en su cuerpo.</t>
  </si>
  <si>
    <t>Verificar con copia de los informes que corresponda.</t>
  </si>
  <si>
    <t>Existe evaluación de eficacia de sistema de control</t>
  </si>
  <si>
    <t>Siendo factible, se sustituyen materiales con sílice por otros que no la tienen.</t>
  </si>
  <si>
    <t>Las fuentes de emisión de polvo se encuentran físicamente aisladas y cuentan con sistemas de control (Si no, mencionar cuál no se encuentra aislada).</t>
  </si>
  <si>
    <t>Se humectan o aplican aditivos higroscópicos  en las vías de tránsito de equipos motorizados.</t>
  </si>
  <si>
    <t>Se han implementado las medidas de control prescritas en evaluaciones cualitativa o cuantitativa.</t>
  </si>
  <si>
    <t>¿Las herramientas utilizadas cuentan con sistema de humectación o extracción incorporado?</t>
  </si>
  <si>
    <t>Copia de informe técnico de evaluación.</t>
  </si>
  <si>
    <t>Verificar fichas técnicas de productos.</t>
  </si>
  <si>
    <t>Verificar que los focos de emisión estén encerrados (por ej. correas trasportadoras) y tengan, si corresponde, sistemas de humectación o extracción localizada.</t>
  </si>
  <si>
    <t xml:space="preserve">La limpieza con chorro de arena está prohibido. Se deben utilizar sustitutos como granalla, esferas de vidrio y otros materiales sin sílice. </t>
  </si>
  <si>
    <t>Verificar visualmente esta condición y revisar si existe evaluación de efectividad.</t>
  </si>
  <si>
    <t>Copia del procedimiento de trabajo que contenga la instrucción der humectar las vías de transito no pavimentadas.</t>
  </si>
  <si>
    <t>PROCEDIMIENTOS DE TRABAJO</t>
  </si>
  <si>
    <t>Tiene establecida la prohibición de comer y fumar en el puesto de trabajo.</t>
  </si>
  <si>
    <t>La limpieza de la ropa de trabajo se realiza minimizando la emisión de polvo.</t>
  </si>
  <si>
    <t>Existe programa de mantención de los sistemas de ventilación.</t>
  </si>
  <si>
    <t>MEDIDAS DE CONTROL (SÓLO RUBRO CONSTRUCCIÓN)</t>
  </si>
  <si>
    <t>El corte de ladrillos, losa, enchapes, cerámicos y porcelanatos, pavimentos y muros se realiza con humectación permanente en la zona de corte.</t>
  </si>
  <si>
    <t>El esmeril angular usado en pulido de  muros y losas cuenta con sistema de extracción local.</t>
  </si>
  <si>
    <t>Se humectan las superficies a punterear y demoler antes durante la operación.</t>
  </si>
  <si>
    <t>PROTECCIÓN RESPIRATORIA</t>
  </si>
  <si>
    <t>Se supervisa el uso de la protección respiratoria.</t>
  </si>
  <si>
    <t>Se registra la entrega y recambio de la protección respiratoria a cada trabajador, controlando la periodicidad de recambio de los filtros, según la tarea a desarrollar.</t>
  </si>
  <si>
    <t>Verificar en procedimiento de trabajo y si se aisla el área de trabajo para no exponer a los trabajadores del entorno.</t>
  </si>
  <si>
    <t xml:space="preserve">Verificar en Programa Protección Respiratoria. </t>
  </si>
  <si>
    <t xml:space="preserve">Verificar en Programa Protección Respiratoria y registro de la capacitación. </t>
  </si>
  <si>
    <t>Verificar en Programa Protección Respiratoria. Verificar la disponibilidad de las resoluciones del ISPCH.</t>
  </si>
  <si>
    <t>Los trabajadores que utilizan elementos de protección personal  han sido capacitados y entrenados en su  uso correcto.</t>
  </si>
  <si>
    <t>Verificar en registro con firma del trabajador y fecha de entrega del equipo. Se deberá incluir su reposición.</t>
  </si>
  <si>
    <t xml:space="preserve">Hacer un programa de protección respiratoria, para lo cual se puede utilizar modelo tipo desarrollado por ACHS. </t>
  </si>
  <si>
    <t>Permitir horarios para que los trabajadores asistan a las citaciones médicas.</t>
  </si>
  <si>
    <t>Si corresponde, realizar evaluación cuantitativa de exposición a sílice.</t>
  </si>
  <si>
    <t>Debe informar los resultados de la evaluación a la empresa principal para que implemente las medidas de prevención y control que le corresponden.</t>
  </si>
  <si>
    <t>Debe difundir los resultados de las evaluaciones al (los) comité(s) paritario(s), a los trabajadores y a sus representantes en un plazo de 7 días, una vez recibido el  informe.</t>
  </si>
  <si>
    <t>Informar al trabajador que termina contrato con la empresa que debe seguir en programa de vigilancia de salud.</t>
  </si>
  <si>
    <t>Acordar fecha para llevar a cabo las medidas recomendadas en informes técnicos ACHS.</t>
  </si>
  <si>
    <t>Para el corte, pulido o cualquier tarea que emita polvo con silice, debe utilizar solamente herramientas que tengan sistema de control polvo.</t>
  </si>
  <si>
    <t>Incorporar prohibición de fumar y comer en reglamento interno y en letreros ubicados en lugares visibles.</t>
  </si>
  <si>
    <t>Incorporar en procedimientos de trabajo la prohibición de usar aire comprimido y/o sacudido para limpiar la ropa. Habilitar un espacio físico donde instalar una aspiradora, con la cual se aspire el polvo de la ropa de trabajo.</t>
  </si>
  <si>
    <t>Incorporar en procedimientos de trabajo la mantención del sistema de ventilación indicando la frecuencia y elementos a revisar.</t>
  </si>
  <si>
    <t>Utilizar humectación en el uso de las herramientas de corte e incorporar esta práctica en procedimiento de trabajo.</t>
  </si>
  <si>
    <t>Se debe utilizar herramientas que tengan sistemas de extracción o humectación.</t>
  </si>
  <si>
    <t>Utilizar humectación en esta tarea e incorporar esta práctica en procedimiento de trabajo.</t>
  </si>
  <si>
    <t>Incorporar la práctica de humectación antes de barrer en procedimiento de trabajo.</t>
  </si>
  <si>
    <t>Revisar programa de protección respiratoria, debe considerar:  Máscara medio rostro con filtro P100 certificado, para concentraciones &lt; 10 LPP,  máscara de rostro completo, hasta 50 LPP y línea suministro de aire cuando la concentración supera el IDLH.</t>
  </si>
  <si>
    <t>Capacitar a los trabajadores en el uso, mantención y reemplazo de la protección respiratorie. Entregar ficha técnica y dejar registro con firmas del personal capacitado.</t>
  </si>
  <si>
    <t>Incorporar en inspecciones planeadas la actividad de supervisar el uso de la protección respiratoria.</t>
  </si>
  <si>
    <t>Incorporar en procedimientos de trabajo la forma de entrega y recambio de la protección respiratoria. Hacer acta con registro de esta actividad.</t>
  </si>
  <si>
    <t>Solicitar capacitación sobre riesgos de la sílice, medidas de control y métodos de trabajo correctos, a Experto en Prevención de Riesgos Empresa o pedir Curso ACHS.</t>
  </si>
  <si>
    <t>Instalar letreros, sobre los riesgos, consecuencias para la salud y medidas preventivas de la exposición a sílice.</t>
  </si>
  <si>
    <t>Realizar charla de información de Programa de Protección Respiratoria y entregar ficha técnica.</t>
  </si>
  <si>
    <t>Realizar evaluación cualitativa de exposición a sílice.</t>
  </si>
  <si>
    <t>Se debe realizar evaluaciones según lo siguiente: NR 1 cada 5 años; NR 2 cada 3 años; NR3 cada 2 años y NR4 plazo según SEREMI Salud.</t>
  </si>
  <si>
    <t>Una vez cumplidos los plazos indicados en los informes de evaluación se debe verificar la implementación de las medidas prescritas.</t>
  </si>
  <si>
    <t>Verificar que los trabajadores usen la protección respiratoria correcta y analizar la consistencia de la contaminación  observada con los resultados de evaluaciones ambientales  y el cumplimiento de medidas de control.</t>
  </si>
  <si>
    <t>Confeccionar  lista de trabajadores con exposición a sílice (concentración superior al 50 % LPP) para su incorporación al Programa de Vigilancia de la Salud.</t>
  </si>
  <si>
    <t>Solicitar a contratistas y/o subcontratistas copias de los informes de evaluación de exposición a sílice que corresponda.</t>
  </si>
  <si>
    <t>Realizar sustitución de materias primas con sílice por otras que la tienen bajo el 1% o no la tienen.</t>
  </si>
  <si>
    <t>En relación con los focos de emisión sin sistema de control, revisar si existe evaluación con recomendaciones, incluir esta necesidad en sistema de gestión y solicitar asesoría a Especialista.</t>
  </si>
  <si>
    <t>La limpieza de superficies con chorro de arena está prohibida. Debe utilizar materiales abrasivos autorizados.</t>
  </si>
  <si>
    <t>Se debe humectar o tratar con aditivos vías de tránsito para minimizar la emisión de polvo.</t>
  </si>
  <si>
    <t>Se recomienda elaborar un programa de limpieza que indique los lugares que se deben limpiar, la frecuencia, procedimiento y encargados.</t>
  </si>
  <si>
    <t>Registro de capacitación con firmas. Solicitar el registro de "Obligacion de Informar", el registro debe indicar los contenidos tratados y el tiempo de capacitación debe ser coherente con los contenidos.</t>
  </si>
  <si>
    <t>Se realiza difusión del Protocolo cada 2 años.</t>
  </si>
  <si>
    <t>Existen señalizaciones sobre los riesgos, consecuencias para la salud y medidas preventivas por exposición a sílice.</t>
  </si>
  <si>
    <t>Existe un programa de protección respiratoria.</t>
  </si>
  <si>
    <t>¿Se ha reevaluado la exposición de los distintos GES de acuerdo a sus correspondientes niveles de Riesgo?.</t>
  </si>
  <si>
    <t>¿Se ha realizado informe de verificación y control de las evaluaciones de exposición a sílice?.</t>
  </si>
  <si>
    <t>¿Informa a los trabajadores los resultados de la evaluación?.</t>
  </si>
  <si>
    <t>En el caso de tener contratistas y/o subcontratistas ¿les informa los niveles de exposición a sílice medidos, con el objeto que estas entreguen dicha  información a sus respectivos Organismos Administradores?.</t>
  </si>
  <si>
    <t>Los trabajadores contratistas o subcontratistas, con exposición a sílice han sido evaluados por sus mutualidades.</t>
  </si>
  <si>
    <t>Copia de documento en que se informó al trabajador que debe seguir en vigilancia.</t>
  </si>
  <si>
    <t>¿Eliminó la arena en los procesos de limpieza de superficies?.</t>
  </si>
  <si>
    <t>¿La empresa cuenta con un programa de limpieza escrito?.</t>
  </si>
  <si>
    <t>Verificar en reglamento interno o letreros instalados en lugares visibles.</t>
  </si>
  <si>
    <t>Verificar en procedimiento de trabajo.</t>
  </si>
  <si>
    <t>Verificar visualmente y en procedimiento de trabajo.</t>
  </si>
  <si>
    <t>En los trabajos de aseo, se humectan las áreas de trabajo antes de barrer.</t>
  </si>
  <si>
    <t>En tareas con exposición directa a sílice se utiliza la protección respiratoria reconocida por el Instituto de Salud Pública.</t>
  </si>
  <si>
    <t>Verificar en registro de inspecciones planeadas.</t>
  </si>
  <si>
    <t>Efectuar coordinación con el Experto ACHS para aplicar las distintas herramientas de gestión de este agente.</t>
  </si>
  <si>
    <t>La empresa cumple con todos los requisitos del protocolo que fueron verificados.</t>
  </si>
  <si>
    <t>La empresa presenta brechas en algunos requisitos del protocolo, por lo tanto, se agendará una nueva revisión de las acciones comprometidas.</t>
  </si>
  <si>
    <t>Implementar Protocolo de Sílice, partiendo con realizar evaluación cualitativa e incorporar resultados en MIPER y Reglamento Interno. Programar actividades de gestión del riesgo en Comité Paritario.</t>
  </si>
  <si>
    <t>Se han determinado los tiempos de exposición semanal a sílice en los Grupos de Exposición Similar con exposición.</t>
  </si>
  <si>
    <t>Realizar estimación de tiempos de exposición del personal en cada Grupo de Exposición Similar. Dejar registro en informe.</t>
  </si>
  <si>
    <t>Si tiene  GES  Nivel de Riesgo 4 y/o 3, debe informar estos resultados a Contratistas y/o Subcontratistas  con el objeto que  sus respectivos Organismos Administradores, incluyan a los trabajadores en Programa de Vigilancia de la Salud.</t>
  </si>
  <si>
    <t>Verificar informe nómina de expuestos (INE)</t>
  </si>
  <si>
    <t>Los trabajadores se duchan al término de la jornada de trabajo.</t>
  </si>
  <si>
    <t>Incorporar la actividad de ducha del trabajador al término del turno en reglamento interno y en procedimientos de trabajo.</t>
  </si>
  <si>
    <t>La empresa cuenta con Programa de protección respiratoria y responsables.</t>
  </si>
  <si>
    <t>La empresa debe contar con Programa de protección respiratoria de acuerdo con las directrices de la Guía de Protección Respiratoria del ISPCh.</t>
  </si>
  <si>
    <t>Realizar charla de información sobre Protocolo de Sílice o entregar ficha técnica correspondiente (Existe PPT y fichas técnicas ACHS). Dejar acta de registro con firmas del personal capacitado.</t>
  </si>
  <si>
    <t>Hacer programa anual de capacitación incorporando cursos disponibles en ACHS. Curso Prevención de Silicosis Para Trabajadores Expuestos a Sílice.</t>
  </si>
  <si>
    <t>Respaldos del cumplimiento de las medidas de control indicadas en informes técnicos ACHS. Se puede recurrir a informes de VyC emitidos.</t>
  </si>
  <si>
    <t xml:space="preserve">Disponer registros de comunicación de entrega información y planificación de actividades. </t>
  </si>
  <si>
    <t xml:space="preserve">        INFORME DE ASESORÍA PROTOCOLO DE SÍLICE (PLANESI)</t>
  </si>
  <si>
    <t xml:space="preserve"> Asesorar a la empresa/sucursal sobre las obligaciones que establece el "Protocolo de Vigilancia del Ambiente de Trabajo y de la Salud de los Trabajadores con Exposición a Sílice".</t>
  </si>
  <si>
    <t>En atención a lo establecido en el "Protocolo de Vigilancia del Ambiente de Trabajo y de la Salud de los Trabajadores con Exposición a Sílice", aprobado por Resolución Exenta N° 268, del 3 de junio de 2015" del Ministerio de Salud, se realiza una revisión en conjunto con la empresa/ sucursal respecto a las obligaciones establecidas y algunas definiciones ACHS respecto a la temática.</t>
  </si>
  <si>
    <t>Verificar en el documento que contiene el SGSST que su estructura considere las indicaciones o directrices OIT.</t>
  </si>
  <si>
    <t>Informe de estimación de tiempos de exposición por Grupo de Exposición Similar.</t>
  </si>
  <si>
    <r>
      <t xml:space="preserve">Fecha próxima revisión: xx/xx/xx </t>
    </r>
    <r>
      <rPr>
        <sz val="16"/>
        <color theme="1"/>
        <rFont val="Calibri"/>
        <family val="2"/>
      </rPr>
      <t>(En caso de requerirlo, de lo contrario, eliminar)</t>
    </r>
  </si>
  <si>
    <t>Elaborar cronograma de actividades para incorporar en SGSST las directrices OIT que se puede descargar de www.asrm.cl. Si no posee SGSST, puede utilizar Guía para elaborar un Sistema de Gestión de Seguridad y Salud en el trabajo, desarrollada por ACHS.</t>
  </si>
  <si>
    <t>Verificar con copia de documento firmado por los trabajadores.</t>
  </si>
  <si>
    <t>Copia de programa escrito. La limpieza no debe ser por métodos dispersivos, sino que mediante limpieza húmeda o por aspirado.</t>
  </si>
  <si>
    <t>En caso de ser empresa contratista o subcontratista ¿informa los resultados de las evaluaciones a la empresa principal para que esta implemente las medidas de prevención y control que le corresponden?.</t>
  </si>
  <si>
    <t>Se informa a los trabajadores que han cesado la exposición que deben seguir en Vigilancia de Salud.</t>
  </si>
  <si>
    <t>¿El programa de limpieza incluye los siguientes  procedimientos?
-Limpieza de los puestos de trabajo después de cada turno.
- Limpieza de la instalación para evitar acumulación de polvo en estructuras.
- Recolección inmediata de derrames de polvo.
- Eliminación de losm residuos de la limpieza de acuerdo a legislación vigente.</t>
  </si>
  <si>
    <t>Verificar que existan los procedimientos escritos  y que se evidencia en  la limpieza del entorno de  trabajo.</t>
  </si>
  <si>
    <t>Diseñar e implementar los siguientes procedimientos de trabajo:
 -Limpieza de los puestos de trabajo después de cada turno.
- Limpieza de la instalación para evitar acumulación de polvo en estructuras.
- Recolección inmediata de derrames de polvo.
- Eliminación de losm residuos de la limpieza de acuerdo a legislación vigente.</t>
  </si>
  <si>
    <t>Realizar evaluación de eficacia del sistema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</si>
</sst>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quot;.&quot;###"/>
    <numFmt numFmtId="165" formatCode="[$-C0A]d\-mmm\-yy;@"/>
    <numFmt numFmtId="166" formatCode="yyyy/mm/dd;@"/>
    <numFmt numFmtId="167" formatCode="0.0000000"/>
    <numFmt numFmtId="168" formatCode="dd/mm/yyyy;@"/>
  </numFmts>
  <fonts count="42" x14ac:knownFonts="1">
    <font>
      <sz val="12"/>
      <color theme="1"/>
      <name val="Calibri"/>
      <family val="2"/>
      <scheme val="minor"/>
    </font>
    <font>
      <b/>
      <sz val="16"/>
      <color rgb="FF008000"/>
      <name val="Calibri"/>
      <family val="2"/>
    </font>
    <font>
      <sz val="10"/>
      <name val="Arial"/>
      <family val="2"/>
    </font>
    <font>
      <sz val="12"/>
      <color theme="1"/>
      <name val="Calibri"/>
      <family val="2"/>
      <scheme val="minor"/>
    </font>
    <font>
      <b/>
      <sz val="10"/>
      <name val="Calibri"/>
      <family val="2"/>
    </font>
    <font>
      <b/>
      <sz val="12"/>
      <name val="Calibri"/>
      <family val="2"/>
    </font>
    <font>
      <sz val="12"/>
      <name val="Calibri"/>
      <family val="2"/>
    </font>
    <font>
      <sz val="12"/>
      <color theme="1"/>
      <name val="Calibri"/>
      <family val="2"/>
    </font>
    <font>
      <sz val="26"/>
      <color rgb="FF008000"/>
      <name val="Calibri"/>
      <family val="2"/>
    </font>
    <font>
      <b/>
      <sz val="22"/>
      <color rgb="FFFFFFFF"/>
      <name val="Calibri"/>
      <family val="2"/>
    </font>
    <font>
      <b/>
      <sz val="16"/>
      <color rgb="FF000000"/>
      <name val="Calibri"/>
      <family val="2"/>
    </font>
    <font>
      <sz val="16"/>
      <color rgb="FF000000"/>
      <name val="Calibri"/>
      <family val="2"/>
    </font>
    <font>
      <sz val="12"/>
      <color rgb="FFFFFFFF"/>
      <name val="Calibri"/>
      <family val="2"/>
    </font>
    <font>
      <b/>
      <sz val="16"/>
      <color rgb="FFFFFFFF"/>
      <name val="Calibri"/>
      <family val="2"/>
    </font>
    <font>
      <b/>
      <sz val="20"/>
      <color rgb="FFFFFFFF"/>
      <name val="Calibri"/>
      <family val="2"/>
    </font>
    <font>
      <b/>
      <sz val="14"/>
      <color rgb="FFFFFFFF"/>
      <name val="Calibri"/>
      <family val="2"/>
    </font>
    <font>
      <sz val="20"/>
      <color rgb="FF008000"/>
      <name val="Calibri"/>
      <family val="2"/>
    </font>
    <font>
      <sz val="10"/>
      <color rgb="FFFFFFFF"/>
      <name val="Arial"/>
      <family val="2"/>
    </font>
    <font>
      <sz val="12"/>
      <color rgb="FFFF0000"/>
      <name val="Calibri"/>
      <family val="2"/>
    </font>
    <font>
      <sz val="16"/>
      <color rgb="FFFF0000"/>
      <name val="Calibri"/>
      <family val="2"/>
    </font>
    <font>
      <b/>
      <sz val="12"/>
      <color theme="1"/>
      <name val="Calibri"/>
      <family val="2"/>
      <scheme val="minor"/>
    </font>
    <font>
      <b/>
      <sz val="12"/>
      <color theme="1"/>
      <name val="Arial"/>
      <family val="2"/>
    </font>
    <font>
      <b/>
      <sz val="12"/>
      <color rgb="FFFFFFFF"/>
      <name val="Calibri"/>
      <family val="2"/>
    </font>
    <font>
      <b/>
      <sz val="12"/>
      <color rgb="FF000000"/>
      <name val="Calibri"/>
      <family val="2"/>
    </font>
    <font>
      <sz val="12"/>
      <color rgb="FF008000"/>
      <name val="Calibri"/>
      <family val="2"/>
    </font>
    <font>
      <sz val="12"/>
      <color rgb="FF000000"/>
      <name val="Calibri"/>
      <family val="2"/>
    </font>
    <font>
      <sz val="12"/>
      <color theme="0" tint="-0.34998626667073579"/>
      <name val="Calibri"/>
      <family val="2"/>
      <scheme val="minor"/>
    </font>
    <font>
      <sz val="12"/>
      <color theme="1"/>
      <name val="Candara"/>
      <family val="2"/>
    </font>
    <font>
      <sz val="11"/>
      <name val="Calibri"/>
      <family val="2"/>
      <scheme val="minor"/>
    </font>
    <font>
      <b/>
      <sz val="12"/>
      <color rgb="FF000000"/>
      <name val="Arial"/>
      <family val="2"/>
    </font>
    <font>
      <sz val="16"/>
      <color theme="0"/>
      <name val="Calibri"/>
      <family val="2"/>
    </font>
    <font>
      <sz val="10"/>
      <color theme="0"/>
      <name val="Calibri"/>
      <family val="2"/>
      <scheme val="minor"/>
    </font>
    <font>
      <sz val="12"/>
      <color theme="0"/>
      <name val="Calibri"/>
      <family val="2"/>
    </font>
    <font>
      <sz val="16"/>
      <color theme="1"/>
      <name val="Calibri"/>
      <family val="2"/>
    </font>
    <font>
      <b/>
      <sz val="16"/>
      <color theme="1"/>
      <name val="Calibri"/>
      <family val="2"/>
    </font>
    <font>
      <b/>
      <sz val="18"/>
      <color theme="1"/>
      <name val="Calibri"/>
      <family val="2"/>
    </font>
    <font>
      <sz val="14"/>
      <color indexed="81"/>
      <name val="Tahoma"/>
      <family val="2"/>
    </font>
    <font>
      <b/>
      <sz val="14"/>
      <color indexed="81"/>
      <name val="Tahoma"/>
      <family val="2"/>
    </font>
    <font>
      <sz val="12"/>
      <color indexed="81"/>
      <name val="Tahoma"/>
      <family val="2"/>
    </font>
    <font>
      <sz val="13"/>
      <color indexed="81"/>
      <name val="Tahoma"/>
      <family val="2"/>
    </font>
    <font>
      <sz val="14"/>
      <color theme="0"/>
      <name val="Calibri"/>
      <family val="2"/>
    </font>
    <font>
      <sz val="36"/>
      <color rgb="FF008000"/>
      <name val="Calibri"/>
      <family val="2"/>
    </font>
  </fonts>
  <fills count="2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6600"/>
        <bgColor rgb="FF000000"/>
      </patternFill>
    </fill>
    <fill>
      <patternFill patternType="solid">
        <fgColor rgb="FFD9D9D9"/>
        <bgColor rgb="FF000000"/>
      </patternFill>
    </fill>
    <fill>
      <patternFill patternType="solid">
        <fgColor rgb="FF808080"/>
        <bgColor rgb="FF000000"/>
      </patternFill>
    </fill>
    <fill>
      <patternFill patternType="solid">
        <fgColor rgb="FF008000"/>
        <bgColor rgb="FF000000"/>
      </patternFill>
    </fill>
    <fill>
      <patternFill patternType="solid">
        <fgColor rgb="FFFFFFFF"/>
        <bgColor rgb="FF000000"/>
      </patternFill>
    </fill>
    <fill>
      <patternFill patternType="solid">
        <fgColor rgb="FF99CC00"/>
        <bgColor rgb="FF000000"/>
      </patternFill>
    </fill>
    <fill>
      <patternFill patternType="solid">
        <fgColor rgb="FFFF0000"/>
        <bgColor rgb="FF000000"/>
      </patternFill>
    </fill>
    <fill>
      <patternFill patternType="solid">
        <fgColor rgb="FFFFFF00"/>
        <bgColor rgb="FF000000"/>
      </patternFill>
    </fill>
    <fill>
      <patternFill patternType="solid">
        <fgColor rgb="FF82B056"/>
        <bgColor rgb="FF000000"/>
      </patternFill>
    </fill>
    <fill>
      <patternFill patternType="solid">
        <fgColor rgb="FFFF0000"/>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bgColor indexed="64"/>
      </patternFill>
    </fill>
    <fill>
      <patternFill patternType="solid">
        <fgColor rgb="FF00B0F0"/>
        <bgColor indexed="64"/>
      </patternFill>
    </fill>
    <fill>
      <patternFill patternType="solid">
        <fgColor theme="5" tint="0.59999389629810485"/>
        <bgColor indexed="64"/>
      </patternFill>
    </fill>
    <fill>
      <patternFill patternType="solid">
        <fgColor theme="5"/>
        <bgColor indexed="64"/>
      </patternFill>
    </fill>
    <fill>
      <patternFill patternType="solid">
        <fgColor rgb="FF92D050"/>
        <bgColor rgb="FF000000"/>
      </patternFill>
    </fill>
    <fill>
      <patternFill patternType="lightTrellis">
        <fgColor theme="2"/>
        <bgColor theme="0"/>
      </patternFill>
    </fill>
    <fill>
      <patternFill patternType="lightTrellis">
        <fgColor theme="2"/>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rgb="FF008000"/>
      </left>
      <right/>
      <top style="hair">
        <color rgb="FF008000"/>
      </top>
      <bottom style="hair">
        <color rgb="FF008000"/>
      </bottom>
      <diagonal/>
    </border>
    <border>
      <left/>
      <right/>
      <top style="hair">
        <color rgb="FF008000"/>
      </top>
      <bottom style="hair">
        <color rgb="FF008000"/>
      </bottom>
      <diagonal/>
    </border>
    <border>
      <left/>
      <right style="hair">
        <color rgb="FF008000"/>
      </right>
      <top style="hair">
        <color rgb="FF008000"/>
      </top>
      <bottom style="hair">
        <color rgb="FF008000"/>
      </bottom>
      <diagonal/>
    </border>
    <border>
      <left style="thin">
        <color auto="1"/>
      </left>
      <right/>
      <top style="medium">
        <color auto="1"/>
      </top>
      <bottom/>
      <diagonal/>
    </border>
    <border>
      <left/>
      <right style="thin">
        <color auto="1"/>
      </right>
      <top style="medium">
        <color auto="1"/>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top style="thin">
        <color rgb="FF00B050"/>
      </top>
      <bottom/>
      <diagonal/>
    </border>
    <border>
      <left/>
      <right/>
      <top/>
      <bottom style="thin">
        <color rgb="FF00B050"/>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2" fillId="0" borderId="0"/>
    <xf numFmtId="9" fontId="3" fillId="0" borderId="0" applyFont="0" applyFill="0" applyBorder="0" applyAlignment="0" applyProtection="0"/>
    <xf numFmtId="0" fontId="27" fillId="0" borderId="0"/>
  </cellStyleXfs>
  <cellXfs count="181">
    <xf numFmtId="0" fontId="0" fillId="0" borderId="0" xfId="0"/>
    <xf numFmtId="0" fontId="2" fillId="0" borderId="14" xfId="0" applyFont="1" applyBorder="1"/>
    <xf numFmtId="0" fontId="0" fillId="0" borderId="20" xfId="0" applyBorder="1"/>
    <xf numFmtId="0" fontId="0" fillId="3" borderId="20" xfId="0" applyFill="1" applyBorder="1" applyAlignment="1">
      <alignment horizontal="center"/>
    </xf>
    <xf numFmtId="165" fontId="0" fillId="0" borderId="20" xfId="0" applyNumberFormat="1" applyBorder="1"/>
    <xf numFmtId="0" fontId="7" fillId="0" borderId="0" xfId="0" applyFont="1"/>
    <xf numFmtId="0" fontId="7" fillId="0" borderId="0" xfId="0" applyFont="1" applyAlignment="1">
      <alignment horizontal="center"/>
    </xf>
    <xf numFmtId="0" fontId="8" fillId="0" borderId="0" xfId="0" applyFont="1"/>
    <xf numFmtId="0" fontId="7" fillId="0" borderId="4" xfId="0" applyFont="1" applyBorder="1" applyAlignment="1">
      <alignment horizontal="left" indent="1"/>
    </xf>
    <xf numFmtId="0" fontId="7" fillId="0" borderId="0" xfId="0" applyFont="1" applyAlignment="1">
      <alignment horizontal="left" indent="1"/>
    </xf>
    <xf numFmtId="0" fontId="7" fillId="0" borderId="5" xfId="0" applyFont="1" applyBorder="1"/>
    <xf numFmtId="0" fontId="7" fillId="0" borderId="4" xfId="0" applyFont="1" applyBorder="1"/>
    <xf numFmtId="0" fontId="1" fillId="0" borderId="0" xfId="0" applyFont="1" applyAlignment="1">
      <alignment horizontal="left"/>
    </xf>
    <xf numFmtId="0" fontId="11" fillId="0" borderId="0" xfId="0" applyFont="1"/>
    <xf numFmtId="0" fontId="11" fillId="0" borderId="0" xfId="0" applyFont="1" applyAlignment="1">
      <alignment horizontal="left"/>
    </xf>
    <xf numFmtId="0" fontId="12" fillId="0" borderId="0" xfId="0" applyFont="1"/>
    <xf numFmtId="0" fontId="7" fillId="0" borderId="6" xfId="0" applyFont="1" applyBorder="1"/>
    <xf numFmtId="0" fontId="7" fillId="0" borderId="7" xfId="0" applyFont="1" applyBorder="1"/>
    <xf numFmtId="0" fontId="7" fillId="0" borderId="8" xfId="0" applyFont="1" applyBorder="1"/>
    <xf numFmtId="0" fontId="13" fillId="0" borderId="0" xfId="0" applyFont="1"/>
    <xf numFmtId="0" fontId="7" fillId="0" borderId="9" xfId="0" applyFont="1" applyBorder="1"/>
    <xf numFmtId="0" fontId="7" fillId="0" borderId="10" xfId="0" applyFont="1" applyBorder="1"/>
    <xf numFmtId="0" fontId="11" fillId="0" borderId="10" xfId="0" applyFont="1" applyBorder="1" applyAlignment="1">
      <alignment horizontal="center" vertical="center"/>
    </xf>
    <xf numFmtId="0" fontId="11" fillId="0" borderId="11" xfId="0" applyFont="1" applyBorder="1" applyAlignment="1">
      <alignment horizontal="left" vertical="center" indent="2"/>
    </xf>
    <xf numFmtId="0" fontId="14" fillId="7" borderId="20" xfId="0" applyFont="1" applyFill="1" applyBorder="1" applyAlignment="1">
      <alignment horizontal="center" vertical="center"/>
    </xf>
    <xf numFmtId="0" fontId="10" fillId="5" borderId="20"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6" fillId="0" borderId="20" xfId="0" applyFont="1" applyBorder="1" applyAlignment="1">
      <alignment horizontal="center" vertical="top" wrapText="1"/>
    </xf>
    <xf numFmtId="0" fontId="13" fillId="4" borderId="20" xfId="0" applyFont="1" applyFill="1" applyBorder="1" applyAlignment="1">
      <alignment horizontal="center" vertical="center" wrapText="1"/>
    </xf>
    <xf numFmtId="0" fontId="7" fillId="0" borderId="0" xfId="0" applyFont="1" applyAlignment="1">
      <alignment wrapText="1"/>
    </xf>
    <xf numFmtId="0" fontId="16" fillId="0" borderId="0" xfId="0" applyFont="1" applyAlignment="1">
      <alignment horizontal="center" vertical="center"/>
    </xf>
    <xf numFmtId="0" fontId="11" fillId="0" borderId="0" xfId="0" applyFont="1" applyAlignment="1">
      <alignment horizontal="left" vertical="top" wrapText="1"/>
    </xf>
    <xf numFmtId="0" fontId="7" fillId="0" borderId="0" xfId="0" applyFont="1" applyAlignment="1">
      <alignment vertical="center"/>
    </xf>
    <xf numFmtId="0" fontId="0" fillId="3" borderId="21" xfId="0" applyFill="1" applyBorder="1" applyAlignment="1">
      <alignment horizontal="center"/>
    </xf>
    <xf numFmtId="0" fontId="2" fillId="9" borderId="14" xfId="0" applyFont="1" applyFill="1" applyBorder="1"/>
    <xf numFmtId="0" fontId="2" fillId="9" borderId="14" xfId="0" applyFont="1" applyFill="1" applyBorder="1" applyProtection="1">
      <protection locked="0"/>
    </xf>
    <xf numFmtId="0" fontId="17" fillId="10" borderId="14" xfId="0" applyFont="1" applyFill="1" applyBorder="1" applyAlignment="1">
      <alignment horizontal="center"/>
    </xf>
    <xf numFmtId="0" fontId="7" fillId="11" borderId="14" xfId="0" applyFont="1" applyFill="1" applyBorder="1" applyAlignment="1">
      <alignment horizontal="center"/>
    </xf>
    <xf numFmtId="0" fontId="17" fillId="12" borderId="14" xfId="0" applyFont="1" applyFill="1" applyBorder="1" applyAlignment="1">
      <alignment horizontal="center"/>
    </xf>
    <xf numFmtId="0" fontId="7" fillId="0" borderId="0" xfId="0" applyFont="1" applyAlignment="1">
      <alignment horizontal="center" vertical="center"/>
    </xf>
    <xf numFmtId="0" fontId="2" fillId="0" borderId="0" xfId="0" applyFont="1"/>
    <xf numFmtId="0" fontId="4" fillId="8" borderId="15" xfId="0" applyFont="1" applyFill="1" applyBorder="1" applyAlignment="1">
      <alignment horizontal="left" vertical="center" wrapText="1"/>
    </xf>
    <xf numFmtId="0" fontId="7" fillId="0" borderId="15" xfId="0" applyFont="1" applyBorder="1" applyAlignment="1">
      <alignment horizontal="center"/>
    </xf>
    <xf numFmtId="2" fontId="7" fillId="0" borderId="15" xfId="0" applyNumberFormat="1" applyFont="1" applyBorder="1" applyAlignment="1">
      <alignment horizontal="center"/>
    </xf>
    <xf numFmtId="0" fontId="7" fillId="0" borderId="16" xfId="0" applyFont="1" applyBorder="1" applyAlignment="1">
      <alignment horizontal="center" vertical="center"/>
    </xf>
    <xf numFmtId="0" fontId="7" fillId="0" borderId="17" xfId="0" applyFont="1" applyBorder="1" applyAlignment="1">
      <alignment horizontal="center"/>
    </xf>
    <xf numFmtId="0" fontId="4" fillId="8" borderId="16" xfId="0" applyFont="1" applyFill="1" applyBorder="1" applyAlignment="1">
      <alignment horizontal="left" vertical="center" wrapText="1"/>
    </xf>
    <xf numFmtId="0" fontId="7" fillId="0" borderId="16" xfId="0" applyFont="1" applyBorder="1" applyAlignment="1">
      <alignment horizontal="center"/>
    </xf>
    <xf numFmtId="2" fontId="7" fillId="0" borderId="16" xfId="0" applyNumberFormat="1" applyFont="1" applyBorder="1" applyAlignment="1">
      <alignment horizontal="center"/>
    </xf>
    <xf numFmtId="0" fontId="7" fillId="0" borderId="18" xfId="0" applyFont="1" applyBorder="1" applyAlignment="1">
      <alignment horizontal="center"/>
    </xf>
    <xf numFmtId="0" fontId="4" fillId="8" borderId="19" xfId="0" applyFont="1" applyFill="1" applyBorder="1" applyAlignment="1">
      <alignment horizontal="left" vertical="center" wrapText="1"/>
    </xf>
    <xf numFmtId="0" fontId="7" fillId="0" borderId="19" xfId="0" applyFont="1" applyBorder="1" applyAlignment="1">
      <alignment horizontal="center"/>
    </xf>
    <xf numFmtId="0" fontId="7" fillId="0" borderId="14" xfId="0" applyFont="1" applyBorder="1" applyAlignment="1">
      <alignment horizontal="center"/>
    </xf>
    <xf numFmtId="2" fontId="7" fillId="0" borderId="14" xfId="0" applyNumberFormat="1" applyFont="1" applyBorder="1" applyAlignment="1">
      <alignment horizontal="center"/>
    </xf>
    <xf numFmtId="0" fontId="7" fillId="0" borderId="14" xfId="0" applyFont="1" applyBorder="1" applyAlignment="1">
      <alignment horizontal="center" vertical="center"/>
    </xf>
    <xf numFmtId="9" fontId="7" fillId="0" borderId="0" xfId="3" applyFont="1" applyAlignment="1">
      <alignment horizontal="center"/>
    </xf>
    <xf numFmtId="0" fontId="2" fillId="11" borderId="0" xfId="0" applyFont="1" applyFill="1"/>
    <xf numFmtId="164" fontId="0" fillId="0" borderId="0" xfId="0" applyNumberFormat="1"/>
    <xf numFmtId="165" fontId="0" fillId="0" borderId="0" xfId="0" applyNumberFormat="1"/>
    <xf numFmtId="0" fontId="7" fillId="2" borderId="0" xfId="0" applyFont="1" applyFill="1" applyAlignment="1">
      <alignment horizontal="center"/>
    </xf>
    <xf numFmtId="0" fontId="0" fillId="13" borderId="0" xfId="0" applyFill="1"/>
    <xf numFmtId="0" fontId="0" fillId="2" borderId="0" xfId="0" applyFill="1"/>
    <xf numFmtId="0" fontId="18" fillId="0" borderId="0" xfId="0" applyFont="1"/>
    <xf numFmtId="0" fontId="18" fillId="0" borderId="0" xfId="0" applyFont="1" applyAlignment="1">
      <alignment horizontal="center" vertical="top"/>
    </xf>
    <xf numFmtId="0" fontId="19" fillId="0" borderId="0" xfId="0" applyFont="1" applyAlignment="1">
      <alignment vertical="top"/>
    </xf>
    <xf numFmtId="0" fontId="7" fillId="2" borderId="16" xfId="0" applyFont="1" applyFill="1" applyBorder="1" applyAlignment="1">
      <alignment horizontal="center"/>
    </xf>
    <xf numFmtId="0" fontId="0" fillId="0" borderId="22" xfId="0" applyBorder="1"/>
    <xf numFmtId="0" fontId="0" fillId="0" borderId="22" xfId="0" applyBorder="1" applyAlignment="1">
      <alignment horizontal="left" vertical="center" wrapText="1"/>
    </xf>
    <xf numFmtId="0" fontId="0" fillId="0" borderId="0" xfId="0" applyAlignment="1">
      <alignment wrapText="1"/>
    </xf>
    <xf numFmtId="0" fontId="23" fillId="5" borderId="20" xfId="0" applyFont="1" applyFill="1" applyBorder="1" applyAlignment="1">
      <alignment horizontal="center" vertical="center"/>
    </xf>
    <xf numFmtId="0" fontId="22" fillId="6" borderId="20" xfId="0" applyFont="1" applyFill="1" applyBorder="1" applyAlignment="1">
      <alignment horizontal="center" vertical="center" wrapText="1"/>
    </xf>
    <xf numFmtId="0" fontId="25" fillId="0" borderId="20" xfId="0" applyFont="1" applyBorder="1" applyAlignment="1">
      <alignment horizontal="left" vertical="top" wrapText="1"/>
    </xf>
    <xf numFmtId="0" fontId="22" fillId="4" borderId="20" xfId="0" applyFont="1" applyFill="1" applyBorder="1" applyAlignment="1">
      <alignment horizontal="center" vertical="center" wrapText="1"/>
    </xf>
    <xf numFmtId="0" fontId="23" fillId="5" borderId="0" xfId="0" applyFont="1" applyFill="1" applyAlignment="1">
      <alignment horizontal="center" vertical="center" wrapText="1"/>
    </xf>
    <xf numFmtId="0" fontId="24" fillId="13" borderId="20" xfId="0" applyFont="1" applyFill="1" applyBorder="1" applyAlignment="1">
      <alignment horizontal="center" vertical="top" wrapText="1"/>
    </xf>
    <xf numFmtId="0" fontId="24" fillId="2" borderId="20" xfId="0" applyFont="1" applyFill="1" applyBorder="1" applyAlignment="1">
      <alignment horizontal="center" vertical="top" wrapText="1"/>
    </xf>
    <xf numFmtId="0" fontId="15" fillId="7" borderId="20" xfId="0" applyFont="1" applyFill="1" applyBorder="1" applyAlignment="1">
      <alignment horizontal="center" vertical="center"/>
    </xf>
    <xf numFmtId="0" fontId="20" fillId="14" borderId="23" xfId="0" applyFont="1" applyFill="1" applyBorder="1" applyAlignment="1">
      <alignment horizontal="left" vertical="center" wrapText="1"/>
    </xf>
    <xf numFmtId="0" fontId="20" fillId="14" borderId="24" xfId="0" applyFont="1" applyFill="1" applyBorder="1" applyAlignment="1">
      <alignment horizontal="left" indent="1"/>
    </xf>
    <xf numFmtId="0" fontId="0" fillId="16" borderId="0" xfId="0" applyFill="1"/>
    <xf numFmtId="0" fontId="26" fillId="16" borderId="0" xfId="0" applyFont="1" applyFill="1"/>
    <xf numFmtId="0" fontId="0" fillId="0" borderId="22" xfId="0" applyBorder="1" applyAlignment="1">
      <alignment wrapText="1"/>
    </xf>
    <xf numFmtId="0" fontId="0" fillId="0" borderId="22" xfId="0" applyBorder="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16" borderId="0" xfId="0" applyFill="1" applyAlignment="1">
      <alignment horizontal="left" vertical="center"/>
    </xf>
    <xf numFmtId="0" fontId="0" fillId="0" borderId="22" xfId="0" applyBorder="1" applyAlignment="1">
      <alignment horizontal="left" vertical="top" wrapText="1"/>
    </xf>
    <xf numFmtId="0" fontId="0" fillId="13" borderId="22" xfId="0" applyFill="1" applyBorder="1" applyAlignment="1">
      <alignment wrapText="1"/>
    </xf>
    <xf numFmtId="0" fontId="0" fillId="2" borderId="22" xfId="0" applyFill="1" applyBorder="1" applyAlignment="1">
      <alignment wrapText="1"/>
    </xf>
    <xf numFmtId="0" fontId="26" fillId="16" borderId="0" xfId="0" applyFont="1" applyFill="1" applyAlignment="1">
      <alignment horizontal="center" vertical="center"/>
    </xf>
    <xf numFmtId="0" fontId="0" fillId="0" borderId="22" xfId="0" applyBorder="1" applyAlignment="1">
      <alignment horizontal="center" vertical="center" wrapText="1"/>
    </xf>
    <xf numFmtId="0" fontId="0" fillId="18" borderId="20" xfId="0" applyFill="1" applyBorder="1" applyAlignment="1">
      <alignment horizontal="center"/>
    </xf>
    <xf numFmtId="0" fontId="0" fillId="18" borderId="20" xfId="0" applyFill="1" applyBorder="1"/>
    <xf numFmtId="0" fontId="0" fillId="0" borderId="0" xfId="0" applyAlignment="1">
      <alignment horizontal="center"/>
    </xf>
    <xf numFmtId="0" fontId="0" fillId="0" borderId="20" xfId="0" applyBorder="1" applyAlignment="1">
      <alignment horizontal="center" vertical="top" wrapText="1"/>
    </xf>
    <xf numFmtId="0" fontId="0" fillId="15" borderId="20" xfId="0" applyFill="1" applyBorder="1" applyAlignment="1">
      <alignment horizontal="center" vertical="top" wrapText="1"/>
    </xf>
    <xf numFmtId="0" fontId="0" fillId="19" borderId="20" xfId="0" applyFill="1" applyBorder="1" applyAlignment="1">
      <alignment horizontal="center" vertical="top" wrapText="1"/>
    </xf>
    <xf numFmtId="0" fontId="0" fillId="20" borderId="20" xfId="0" applyFill="1" applyBorder="1" applyAlignment="1">
      <alignment horizontal="center" vertical="top" wrapText="1"/>
    </xf>
    <xf numFmtId="0" fontId="0" fillId="0" borderId="20" xfId="0" applyBorder="1" applyAlignment="1">
      <alignment horizontal="left" vertical="top" wrapText="1"/>
    </xf>
    <xf numFmtId="166" fontId="0" fillId="0" borderId="20" xfId="0" applyNumberFormat="1" applyBorder="1" applyAlignment="1">
      <alignment horizontal="center" vertical="top" wrapText="1"/>
    </xf>
    <xf numFmtId="0" fontId="0" fillId="20" borderId="20" xfId="0" applyFill="1" applyBorder="1" applyAlignment="1">
      <alignment horizontal="left" vertical="top" wrapText="1"/>
    </xf>
    <xf numFmtId="0" fontId="28" fillId="15" borderId="20" xfId="0" applyFont="1" applyFill="1" applyBorder="1" applyAlignment="1">
      <alignment horizontal="center" vertical="top" wrapText="1"/>
    </xf>
    <xf numFmtId="0" fontId="0" fillId="15" borderId="0" xfId="0" applyFill="1" applyAlignment="1">
      <alignment horizontal="center"/>
    </xf>
    <xf numFmtId="49" fontId="0" fillId="0" borderId="0" xfId="0" applyNumberFormat="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168" fontId="0" fillId="0" borderId="0" xfId="0" applyNumberFormat="1"/>
    <xf numFmtId="0" fontId="0" fillId="21" borderId="20" xfId="0" applyFill="1" applyBorder="1" applyAlignment="1">
      <alignment horizontal="center"/>
    </xf>
    <xf numFmtId="14" fontId="11" fillId="0" borderId="0" xfId="0" applyNumberFormat="1" applyFont="1" applyAlignment="1">
      <alignment horizontal="left"/>
    </xf>
    <xf numFmtId="0" fontId="30" fillId="0" borderId="0" xfId="0" applyFont="1" applyBorder="1" applyAlignment="1">
      <alignment horizontal="justify" vertical="center" wrapText="1"/>
    </xf>
    <xf numFmtId="0" fontId="11" fillId="0" borderId="20" xfId="0" applyFont="1" applyBorder="1" applyAlignment="1">
      <alignment horizontal="left" vertical="top" wrapText="1"/>
    </xf>
    <xf numFmtId="0" fontId="1" fillId="0" borderId="0" xfId="0" applyFont="1" applyAlignment="1">
      <alignment horizontal="left" wrapText="1"/>
    </xf>
    <xf numFmtId="0" fontId="30" fillId="0" borderId="0" xfId="0" applyFont="1" applyAlignment="1">
      <alignment vertical="top" wrapText="1"/>
    </xf>
    <xf numFmtId="0" fontId="30" fillId="0" borderId="0" xfId="0" applyFont="1" applyAlignment="1">
      <alignment vertical="top"/>
    </xf>
    <xf numFmtId="0" fontId="30" fillId="0" borderId="0" xfId="0" applyFont="1" applyAlignment="1">
      <alignment horizontal="center" vertical="top" wrapText="1"/>
    </xf>
    <xf numFmtId="0" fontId="30" fillId="0" borderId="0" xfId="0" applyFont="1" applyAlignment="1">
      <alignment horizontal="center" vertical="top"/>
    </xf>
    <xf numFmtId="0" fontId="32" fillId="0" borderId="0" xfId="0" applyFont="1" applyAlignment="1">
      <alignment horizontal="center" vertical="top"/>
    </xf>
    <xf numFmtId="0" fontId="32" fillId="0" borderId="0" xfId="0" applyFont="1" applyAlignment="1">
      <alignment horizontal="center" vertical="top" wrapText="1"/>
    </xf>
    <xf numFmtId="0" fontId="31" fillId="0" borderId="0" xfId="0" applyFont="1" applyBorder="1" applyAlignment="1">
      <alignment horizontal="justify" vertical="center" wrapText="1"/>
    </xf>
    <xf numFmtId="0" fontId="31" fillId="0" borderId="0" xfId="0" applyFont="1" applyBorder="1" applyAlignment="1">
      <alignment vertical="center" wrapText="1"/>
    </xf>
    <xf numFmtId="0" fontId="12" fillId="0" borderId="0" xfId="0" applyFont="1" applyBorder="1"/>
    <xf numFmtId="0" fontId="30" fillId="0" borderId="0" xfId="0" applyFont="1" applyFill="1" applyAlignment="1">
      <alignment vertical="top"/>
    </xf>
    <xf numFmtId="0" fontId="19" fillId="0" borderId="20" xfId="0" applyFont="1" applyBorder="1" applyAlignment="1">
      <alignment horizontal="left" vertical="top" wrapText="1"/>
    </xf>
    <xf numFmtId="0" fontId="19" fillId="0" borderId="20" xfId="0" applyFont="1" applyBorder="1" applyAlignment="1">
      <alignment horizontal="left" vertical="top" wrapText="1"/>
    </xf>
    <xf numFmtId="0" fontId="19" fillId="0" borderId="20" xfId="0" applyFont="1" applyBorder="1" applyAlignment="1">
      <alignment horizontal="left" vertical="top" wrapText="1"/>
    </xf>
    <xf numFmtId="0" fontId="19" fillId="0" borderId="20" xfId="0" applyFont="1" applyBorder="1" applyAlignment="1">
      <alignment horizontal="left" vertical="top" wrapText="1"/>
    </xf>
    <xf numFmtId="0" fontId="40" fillId="0" borderId="0" xfId="0" applyFont="1" applyAlignment="1">
      <alignment vertical="top"/>
    </xf>
    <xf numFmtId="0" fontId="33" fillId="23" borderId="20" xfId="0" applyFont="1" applyFill="1" applyBorder="1" applyAlignment="1">
      <alignment horizontal="left" vertical="top" wrapText="1"/>
    </xf>
    <xf numFmtId="0" fontId="11" fillId="24" borderId="20" xfId="0" applyFont="1" applyFill="1" applyBorder="1" applyAlignment="1">
      <alignment horizontal="left" vertical="top" wrapText="1"/>
    </xf>
    <xf numFmtId="0" fontId="16" fillId="24" borderId="20" xfId="0" applyFont="1" applyFill="1" applyBorder="1" applyAlignment="1">
      <alignment horizontal="center" vertical="top" wrapText="1"/>
    </xf>
    <xf numFmtId="0" fontId="19" fillId="0" borderId="0" xfId="0" applyFont="1" applyBorder="1" applyAlignment="1">
      <alignment horizontal="left" vertical="center"/>
    </xf>
    <xf numFmtId="0" fontId="7" fillId="0" borderId="0" xfId="0" applyFont="1" applyBorder="1"/>
    <xf numFmtId="0" fontId="19" fillId="0" borderId="20" xfId="0" applyFont="1" applyBorder="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5" borderId="20" xfId="0" applyFont="1" applyFill="1" applyBorder="1" applyAlignment="1">
      <alignment horizontal="center" vertical="center"/>
    </xf>
    <xf numFmtId="0" fontId="35"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10" fillId="5" borderId="20" xfId="0" applyFont="1" applyFill="1" applyBorder="1" applyAlignment="1">
      <alignment horizontal="left" vertical="center" indent="1"/>
    </xf>
    <xf numFmtId="0" fontId="10" fillId="5" borderId="27" xfId="0" applyFont="1" applyFill="1" applyBorder="1" applyAlignment="1">
      <alignment horizontal="left" vertical="center" indent="1"/>
    </xf>
    <xf numFmtId="0" fontId="9" fillId="22" borderId="20" xfId="0" applyFont="1" applyFill="1" applyBorder="1" applyAlignment="1">
      <alignment horizontal="center" vertical="center"/>
    </xf>
    <xf numFmtId="0" fontId="10" fillId="5" borderId="1" xfId="0" applyFont="1" applyFill="1" applyBorder="1" applyAlignment="1">
      <alignment horizontal="left" vertical="center" indent="1"/>
    </xf>
    <xf numFmtId="0" fontId="10" fillId="5" borderId="2" xfId="0" applyFont="1" applyFill="1" applyBorder="1" applyAlignment="1">
      <alignment horizontal="left" vertical="center" indent="1"/>
    </xf>
    <xf numFmtId="0" fontId="10" fillId="5" borderId="4" xfId="0" applyFont="1" applyFill="1" applyBorder="1" applyAlignment="1">
      <alignment horizontal="left" vertical="center" indent="1"/>
    </xf>
    <xf numFmtId="0" fontId="10" fillId="5" borderId="0" xfId="0" applyFont="1" applyFill="1" applyAlignment="1">
      <alignment horizontal="left" vertical="center" inden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0" xfId="0" applyFont="1" applyFill="1" applyAlignment="1">
      <alignment horizontal="center" vertical="center"/>
    </xf>
    <xf numFmtId="0" fontId="11" fillId="5" borderId="5" xfId="0" applyFont="1" applyFill="1" applyBorder="1" applyAlignment="1">
      <alignment horizontal="center" vertical="center"/>
    </xf>
    <xf numFmtId="165" fontId="11" fillId="0" borderId="0" xfId="0" applyNumberFormat="1" applyFont="1" applyAlignment="1">
      <alignment horizontal="left"/>
    </xf>
    <xf numFmtId="0" fontId="41" fillId="0" borderId="20" xfId="0" applyFont="1" applyBorder="1" applyAlignment="1">
      <alignment horizontal="center"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0" fillId="5" borderId="5" xfId="0" applyFont="1" applyFill="1" applyBorder="1" applyAlignment="1">
      <alignment horizontal="left" vertical="center" indent="1"/>
    </xf>
    <xf numFmtId="0" fontId="11" fillId="0" borderId="4" xfId="0" applyFont="1" applyBorder="1" applyAlignment="1">
      <alignment vertical="center" wrapText="1"/>
    </xf>
    <xf numFmtId="0" fontId="11" fillId="0" borderId="0" xfId="0" applyFont="1" applyAlignment="1">
      <alignment vertical="center" wrapText="1"/>
    </xf>
    <xf numFmtId="0" fontId="11" fillId="0" borderId="5" xfId="0" applyFont="1" applyBorder="1" applyAlignment="1">
      <alignment vertical="center" wrapText="1"/>
    </xf>
    <xf numFmtId="0" fontId="11" fillId="0" borderId="4"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 fillId="0" borderId="10" xfId="0" applyFont="1" applyBorder="1" applyAlignment="1">
      <alignment horizontal="center" vertical="center"/>
    </xf>
    <xf numFmtId="0" fontId="13" fillId="6" borderId="20" xfId="0" applyFont="1" applyFill="1" applyBorder="1" applyAlignment="1">
      <alignment horizontal="center" vertical="center"/>
    </xf>
    <xf numFmtId="0" fontId="29" fillId="17" borderId="25" xfId="0" applyFont="1" applyFill="1" applyBorder="1" applyAlignment="1">
      <alignment horizontal="center" vertical="center" wrapText="1"/>
    </xf>
    <xf numFmtId="0" fontId="29" fillId="17" borderId="26" xfId="0" applyFont="1" applyFill="1" applyBorder="1" applyAlignment="1">
      <alignment horizontal="center" vertical="center" wrapText="1"/>
    </xf>
    <xf numFmtId="0" fontId="29" fillId="17" borderId="25" xfId="0" applyFont="1" applyFill="1" applyBorder="1" applyAlignment="1">
      <alignment vertical="center" wrapText="1"/>
    </xf>
    <xf numFmtId="0" fontId="0" fillId="0" borderId="26" xfId="0" applyBorder="1" applyAlignment="1">
      <alignment vertical="center" wrapText="1"/>
    </xf>
    <xf numFmtId="0" fontId="21" fillId="17" borderId="25" xfId="0" applyFont="1" applyFill="1" applyBorder="1" applyAlignment="1">
      <alignment horizontal="center" vertical="center" wrapText="1"/>
    </xf>
    <xf numFmtId="0" fontId="21" fillId="17" borderId="26" xfId="0" applyFont="1" applyFill="1" applyBorder="1" applyAlignment="1">
      <alignment horizontal="center" vertical="center" wrapText="1"/>
    </xf>
    <xf numFmtId="0" fontId="0" fillId="0" borderId="26" xfId="0" applyBorder="1" applyAlignment="1">
      <alignment horizontal="center" vertical="center" wrapText="1"/>
    </xf>
    <xf numFmtId="0" fontId="10" fillId="0" borderId="0" xfId="0" applyFont="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wrapText="1"/>
    </xf>
  </cellXfs>
  <cellStyles count="5">
    <cellStyle name="Normal" xfId="0" builtinId="0"/>
    <cellStyle name="Normal 2" xfId="4" xr:uid="{00000000-0005-0000-0000-000001000000}"/>
    <cellStyle name="Normal 2 2" xfId="1" xr:uid="{00000000-0005-0000-0000-000002000000}"/>
    <cellStyle name="Normal 4" xfId="2" xr:uid="{00000000-0005-0000-0000-000003000000}"/>
    <cellStyle name="Porcentaje" xfId="3" builtinId="5"/>
  </cellStyles>
  <dxfs count="102">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s>
  <tableStyles count="0" defaultTableStyle="TableStyleMedium2" defaultPivotStyle="PivotStyleLight16"/>
  <colors>
    <mruColors>
      <color rgb="FF99FFCC"/>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rgbClr val="00B050"/>
                </a:solidFill>
              </a:defRPr>
            </a:pPr>
            <a:r>
              <a:rPr lang="en-US">
                <a:solidFill>
                  <a:srgbClr val="00B050"/>
                </a:solidFill>
              </a:rPr>
              <a:t>% Cumplimiento</a:t>
            </a:r>
          </a:p>
        </c:rich>
      </c:tx>
      <c:layout>
        <c:manualLayout>
          <c:xMode val="edge"/>
          <c:yMode val="edge"/>
          <c:x val="0.23446396123561478"/>
          <c:y val="4.4150110375275938E-3"/>
        </c:manualLayout>
      </c:layout>
      <c:overlay val="1"/>
    </c:title>
    <c:autoTitleDeleted val="0"/>
    <c:plotArea>
      <c:layout>
        <c:manualLayout>
          <c:layoutTarget val="inner"/>
          <c:xMode val="edge"/>
          <c:yMode val="edge"/>
          <c:x val="0.15415303856248738"/>
          <c:y val="0.1240729345917853"/>
          <c:w val="0.79456491015546138"/>
          <c:h val="0.76532373850619662"/>
        </c:manualLayout>
      </c:layout>
      <c:barChart>
        <c:barDir val="col"/>
        <c:grouping val="clustered"/>
        <c:varyColors val="0"/>
        <c:ser>
          <c:idx val="0"/>
          <c:order val="0"/>
          <c:spPr>
            <a:solidFill>
              <a:srgbClr val="FF0000"/>
            </a:solidFill>
          </c:spPr>
          <c:invertIfNegative val="0"/>
          <c:dPt>
            <c:idx val="1"/>
            <c:invertIfNegative val="0"/>
            <c:bubble3D val="0"/>
            <c:spPr>
              <a:solidFill>
                <a:srgbClr val="FFFF00"/>
              </a:solidFill>
            </c:spPr>
            <c:extLst>
              <c:ext xmlns:c16="http://schemas.microsoft.com/office/drawing/2014/chart" uri="{C3380CC4-5D6E-409C-BE32-E72D297353CC}">
                <c16:uniqueId val="{00000001-A7A7-4FC9-A501-87C55E1D445A}"/>
              </c:ext>
            </c:extLst>
          </c:dPt>
          <c:dLbls>
            <c:spPr>
              <a:solidFill>
                <a:srgbClr val="4F81BD">
                  <a:lumMod val="20000"/>
                  <a:lumOff val="80000"/>
                </a:srgbClr>
              </a:solidFill>
              <a:ln>
                <a:noFill/>
              </a:ln>
              <a:effectLst/>
            </c:spPr>
            <c:txPr>
              <a:bodyPr wrap="square" lIns="38100" tIns="19050" rIns="38100" bIns="19050" anchor="ctr">
                <a:spAutoFit/>
              </a:bodyPr>
              <a:lstStyle/>
              <a:p>
                <a:pPr>
                  <a:defRPr b="1"/>
                </a:pPr>
                <a:endParaRPr lang="es-CL"/>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Grafico!$I$19:$J$19</c:f>
              <c:strCache>
                <c:ptCount val="2"/>
                <c:pt idx="0">
                  <c:v>Alta</c:v>
                </c:pt>
                <c:pt idx="1">
                  <c:v>Media </c:v>
                </c:pt>
              </c:strCache>
            </c:strRef>
          </c:cat>
          <c:val>
            <c:numRef>
              <c:f>Grafico!$I$18:$J$18</c:f>
              <c:numCache>
                <c:formatCode>0%</c:formatCode>
                <c:ptCount val="2"/>
                <c:pt idx="0">
                  <c:v>0.42105263157894735</c:v>
                </c:pt>
                <c:pt idx="1">
                  <c:v>0.54545454545454541</c:v>
                </c:pt>
              </c:numCache>
            </c:numRef>
          </c:val>
          <c:extLst>
            <c:ext xmlns:c16="http://schemas.microsoft.com/office/drawing/2014/chart" uri="{C3380CC4-5D6E-409C-BE32-E72D297353CC}">
              <c16:uniqueId val="{00000002-A7A7-4FC9-A501-87C55E1D445A}"/>
            </c:ext>
          </c:extLst>
        </c:ser>
        <c:dLbls>
          <c:showLegendKey val="0"/>
          <c:showVal val="1"/>
          <c:showCatName val="0"/>
          <c:showSerName val="0"/>
          <c:showPercent val="0"/>
          <c:showBubbleSize val="0"/>
        </c:dLbls>
        <c:gapWidth val="75"/>
        <c:axId val="434879872"/>
        <c:axId val="434880656"/>
      </c:barChart>
      <c:catAx>
        <c:axId val="434879872"/>
        <c:scaling>
          <c:orientation val="minMax"/>
        </c:scaling>
        <c:delete val="0"/>
        <c:axPos val="b"/>
        <c:numFmt formatCode="General" sourceLinked="1"/>
        <c:majorTickMark val="none"/>
        <c:minorTickMark val="none"/>
        <c:tickLblPos val="nextTo"/>
        <c:crossAx val="434880656"/>
        <c:crosses val="autoZero"/>
        <c:auto val="1"/>
        <c:lblAlgn val="ctr"/>
        <c:lblOffset val="100"/>
        <c:noMultiLvlLbl val="0"/>
      </c:catAx>
      <c:valAx>
        <c:axId val="434880656"/>
        <c:scaling>
          <c:orientation val="minMax"/>
        </c:scaling>
        <c:delete val="0"/>
        <c:axPos val="l"/>
        <c:numFmt formatCode="0%" sourceLinked="1"/>
        <c:majorTickMark val="none"/>
        <c:minorTickMark val="none"/>
        <c:tickLblPos val="nextTo"/>
        <c:crossAx val="434879872"/>
        <c:crosses val="autoZero"/>
        <c:crossBetween val="between"/>
      </c:valAx>
      <c:spPr>
        <a:noFill/>
        <a:ln w="25400" cap="flat" cmpd="sng" algn="ctr">
          <a:solidFill>
            <a:srgbClr val="1F497D"/>
          </a:solidFill>
          <a:prstDash val="solid"/>
        </a:ln>
        <a:effectLst/>
      </c:spPr>
    </c:plotArea>
    <c:plotVisOnly val="1"/>
    <c:dispBlanksAs val="gap"/>
    <c:showDLblsOverMax val="0"/>
  </c:chart>
  <c:spPr>
    <a:solidFill>
      <a:srgbClr val="4F81BD">
        <a:lumMod val="20000"/>
        <a:lumOff val="80000"/>
      </a:srgbClr>
    </a:solidFill>
    <a:ln w="9525" cap="flat" cmpd="sng" algn="ctr">
      <a:solidFill>
        <a:srgbClr val="1F497D"/>
      </a:solidFill>
      <a:prstDash val="solid"/>
    </a:ln>
    <a:effectLst>
      <a:outerShdw blurRad="40000" dist="20000" dir="5400000" rotWithShape="0">
        <a:srgbClr val="000000">
          <a:alpha val="38000"/>
        </a:srgbClr>
      </a:outerShdw>
    </a:effectLst>
  </c:spPr>
  <c:txPr>
    <a:bodyPr/>
    <a:lstStyle/>
    <a:p>
      <a:pPr>
        <a:defRPr>
          <a:solidFill>
            <a:schemeClr val="dk1"/>
          </a:solidFill>
          <a:latin typeface="+mn-lt"/>
          <a:ea typeface="+mn-ea"/>
          <a:cs typeface="+mn-cs"/>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200"/>
              <a:t>% Cumplimiento</a:t>
            </a:r>
          </a:p>
        </c:rich>
      </c:tx>
      <c:layout>
        <c:manualLayout>
          <c:xMode val="edge"/>
          <c:yMode val="edge"/>
          <c:x val="0.22047794724960079"/>
          <c:y val="0"/>
        </c:manualLayout>
      </c:layout>
      <c:overlay val="1"/>
    </c:title>
    <c:autoTitleDeleted val="0"/>
    <c:plotArea>
      <c:layout/>
      <c:barChart>
        <c:barDir val="col"/>
        <c:grouping val="clustered"/>
        <c:varyColors val="0"/>
        <c:ser>
          <c:idx val="0"/>
          <c:order val="0"/>
          <c:spPr>
            <a:solidFill>
              <a:srgbClr val="FF0000"/>
            </a:solidFill>
          </c:spPr>
          <c:invertIfNegative val="0"/>
          <c:dPt>
            <c:idx val="1"/>
            <c:invertIfNegative val="0"/>
            <c:bubble3D val="0"/>
            <c:spPr>
              <a:solidFill>
                <a:srgbClr val="FFFF00"/>
              </a:solidFill>
            </c:spPr>
            <c:extLst>
              <c:ext xmlns:c16="http://schemas.microsoft.com/office/drawing/2014/chart" uri="{C3380CC4-5D6E-409C-BE32-E72D297353CC}">
                <c16:uniqueId val="{00000001-DD2A-45C0-9300-3CCCFB58DD0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0</c:v>
              </c:pt>
              <c:pt idx="1">
                <c:v>0</c:v>
              </c:pt>
            </c:numLit>
          </c:cat>
          <c:val>
            <c:numLit>
              <c:formatCode>General</c:formatCode>
              <c:ptCount val="2"/>
              <c:pt idx="0">
                <c:v>0</c:v>
              </c:pt>
              <c:pt idx="1">
                <c:v>0</c:v>
              </c:pt>
            </c:numLit>
          </c:val>
          <c:extLst>
            <c:ext xmlns:c16="http://schemas.microsoft.com/office/drawing/2014/chart" uri="{C3380CC4-5D6E-409C-BE32-E72D297353CC}">
              <c16:uniqueId val="{00000002-DD2A-45C0-9300-3CCCFB58DD04}"/>
            </c:ext>
          </c:extLst>
        </c:ser>
        <c:dLbls>
          <c:showLegendKey val="0"/>
          <c:showVal val="1"/>
          <c:showCatName val="0"/>
          <c:showSerName val="0"/>
          <c:showPercent val="0"/>
          <c:showBubbleSize val="0"/>
        </c:dLbls>
        <c:gapWidth val="75"/>
        <c:axId val="438648792"/>
        <c:axId val="438650360"/>
      </c:barChart>
      <c:catAx>
        <c:axId val="438648792"/>
        <c:scaling>
          <c:orientation val="minMax"/>
        </c:scaling>
        <c:delete val="0"/>
        <c:axPos val="b"/>
        <c:numFmt formatCode="General" sourceLinked="1"/>
        <c:majorTickMark val="none"/>
        <c:minorTickMark val="none"/>
        <c:tickLblPos val="nextTo"/>
        <c:crossAx val="438650360"/>
        <c:crosses val="autoZero"/>
        <c:auto val="1"/>
        <c:lblAlgn val="ctr"/>
        <c:lblOffset val="100"/>
        <c:noMultiLvlLbl val="0"/>
      </c:catAx>
      <c:valAx>
        <c:axId val="438650360"/>
        <c:scaling>
          <c:orientation val="minMax"/>
        </c:scaling>
        <c:delete val="0"/>
        <c:axPos val="l"/>
        <c:numFmt formatCode="General" sourceLinked="1"/>
        <c:majorTickMark val="none"/>
        <c:minorTickMark val="none"/>
        <c:tickLblPos val="nextTo"/>
        <c:crossAx val="43864879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#REF!</c:v>
          </c:tx>
          <c:invertIfNegative val="0"/>
          <c:val>
            <c:numLit>
              <c:formatCode>General</c:formatCode>
              <c:ptCount val="1"/>
              <c:pt idx="0">
                <c:v>1</c:v>
              </c:pt>
            </c:numLit>
          </c:val>
          <c:extLst>
            <c:ext xmlns:c16="http://schemas.microsoft.com/office/drawing/2014/chart" uri="{C3380CC4-5D6E-409C-BE32-E72D297353CC}">
              <c16:uniqueId val="{00000000-56D9-49BF-A1C4-BAEA0127CB9D}"/>
            </c:ext>
          </c:extLst>
        </c:ser>
        <c:ser>
          <c:idx val="1"/>
          <c:order val="1"/>
          <c:tx>
            <c:v>#REF!</c:v>
          </c:tx>
          <c:invertIfNegative val="0"/>
          <c:val>
            <c:numLit>
              <c:formatCode>General</c:formatCode>
              <c:ptCount val="1"/>
              <c:pt idx="0">
                <c:v>1</c:v>
              </c:pt>
            </c:numLit>
          </c:val>
          <c:extLst>
            <c:ext xmlns:c16="http://schemas.microsoft.com/office/drawing/2014/chart" uri="{C3380CC4-5D6E-409C-BE32-E72D297353CC}">
              <c16:uniqueId val="{00000001-56D9-49BF-A1C4-BAEA0127CB9D}"/>
            </c:ext>
          </c:extLst>
        </c:ser>
        <c:ser>
          <c:idx val="2"/>
          <c:order val="2"/>
          <c:tx>
            <c:v>#REF!</c:v>
          </c:tx>
          <c:invertIfNegative val="0"/>
          <c:val>
            <c:numLit>
              <c:formatCode>General</c:formatCode>
              <c:ptCount val="1"/>
              <c:pt idx="0">
                <c:v>1</c:v>
              </c:pt>
            </c:numLit>
          </c:val>
          <c:extLst>
            <c:ext xmlns:c16="http://schemas.microsoft.com/office/drawing/2014/chart" uri="{C3380CC4-5D6E-409C-BE32-E72D297353CC}">
              <c16:uniqueId val="{00000002-56D9-49BF-A1C4-BAEA0127CB9D}"/>
            </c:ext>
          </c:extLst>
        </c:ser>
        <c:ser>
          <c:idx val="3"/>
          <c:order val="3"/>
          <c:tx>
            <c:v>#REF!</c:v>
          </c:tx>
          <c:invertIfNegative val="0"/>
          <c:val>
            <c:numLit>
              <c:formatCode>General</c:formatCode>
              <c:ptCount val="1"/>
              <c:pt idx="0">
                <c:v>1</c:v>
              </c:pt>
            </c:numLit>
          </c:val>
          <c:extLst>
            <c:ext xmlns:c16="http://schemas.microsoft.com/office/drawing/2014/chart" uri="{C3380CC4-5D6E-409C-BE32-E72D297353CC}">
              <c16:uniqueId val="{00000003-56D9-49BF-A1C4-BAEA0127CB9D}"/>
            </c:ext>
          </c:extLst>
        </c:ser>
        <c:ser>
          <c:idx val="4"/>
          <c:order val="4"/>
          <c:tx>
            <c:v>#REF!</c:v>
          </c:tx>
          <c:invertIfNegative val="0"/>
          <c:val>
            <c:numLit>
              <c:formatCode>General</c:formatCode>
              <c:ptCount val="1"/>
              <c:pt idx="0">
                <c:v>1</c:v>
              </c:pt>
            </c:numLit>
          </c:val>
          <c:extLst>
            <c:ext xmlns:c16="http://schemas.microsoft.com/office/drawing/2014/chart" uri="{C3380CC4-5D6E-409C-BE32-E72D297353CC}">
              <c16:uniqueId val="{00000004-56D9-49BF-A1C4-BAEA0127CB9D}"/>
            </c:ext>
          </c:extLst>
        </c:ser>
        <c:ser>
          <c:idx val="5"/>
          <c:order val="5"/>
          <c:tx>
            <c:v>#REF!</c:v>
          </c:tx>
          <c:invertIfNegative val="0"/>
          <c:val>
            <c:numLit>
              <c:formatCode>General</c:formatCode>
              <c:ptCount val="1"/>
              <c:pt idx="0">
                <c:v>1</c:v>
              </c:pt>
            </c:numLit>
          </c:val>
          <c:extLst>
            <c:ext xmlns:c16="http://schemas.microsoft.com/office/drawing/2014/chart" uri="{C3380CC4-5D6E-409C-BE32-E72D297353CC}">
              <c16:uniqueId val="{00000005-56D9-49BF-A1C4-BAEA0127CB9D}"/>
            </c:ext>
          </c:extLst>
        </c:ser>
        <c:ser>
          <c:idx val="6"/>
          <c:order val="6"/>
          <c:tx>
            <c:v>#REF!</c:v>
          </c:tx>
          <c:invertIfNegative val="0"/>
          <c:val>
            <c:numLit>
              <c:formatCode>General</c:formatCode>
              <c:ptCount val="1"/>
              <c:pt idx="0">
                <c:v>1</c:v>
              </c:pt>
            </c:numLit>
          </c:val>
          <c:extLst>
            <c:ext xmlns:c16="http://schemas.microsoft.com/office/drawing/2014/chart" uri="{C3380CC4-5D6E-409C-BE32-E72D297353CC}">
              <c16:uniqueId val="{00000006-56D9-49BF-A1C4-BAEA0127CB9D}"/>
            </c:ext>
          </c:extLst>
        </c:ser>
        <c:ser>
          <c:idx val="7"/>
          <c:order val="7"/>
          <c:tx>
            <c:v>#REF!</c:v>
          </c:tx>
          <c:invertIfNegative val="0"/>
          <c:val>
            <c:numLit>
              <c:formatCode>General</c:formatCode>
              <c:ptCount val="1"/>
              <c:pt idx="0">
                <c:v>1</c:v>
              </c:pt>
            </c:numLit>
          </c:val>
          <c:extLst>
            <c:ext xmlns:c16="http://schemas.microsoft.com/office/drawing/2014/chart" uri="{C3380CC4-5D6E-409C-BE32-E72D297353CC}">
              <c16:uniqueId val="{00000007-56D9-49BF-A1C4-BAEA0127CB9D}"/>
            </c:ext>
          </c:extLst>
        </c:ser>
        <c:ser>
          <c:idx val="8"/>
          <c:order val="8"/>
          <c:tx>
            <c:v>#REF!</c:v>
          </c:tx>
          <c:invertIfNegative val="0"/>
          <c:val>
            <c:numLit>
              <c:formatCode>General</c:formatCode>
              <c:ptCount val="1"/>
              <c:pt idx="0">
                <c:v>1</c:v>
              </c:pt>
            </c:numLit>
          </c:val>
          <c:extLst>
            <c:ext xmlns:c16="http://schemas.microsoft.com/office/drawing/2014/chart" uri="{C3380CC4-5D6E-409C-BE32-E72D297353CC}">
              <c16:uniqueId val="{00000008-56D9-49BF-A1C4-BAEA0127CB9D}"/>
            </c:ext>
          </c:extLst>
        </c:ser>
        <c:ser>
          <c:idx val="9"/>
          <c:order val="9"/>
          <c:tx>
            <c:v>#REF!</c:v>
          </c:tx>
          <c:invertIfNegative val="0"/>
          <c:val>
            <c:numLit>
              <c:formatCode>General</c:formatCode>
              <c:ptCount val="1"/>
              <c:pt idx="0">
                <c:v>1</c:v>
              </c:pt>
            </c:numLit>
          </c:val>
          <c:extLst>
            <c:ext xmlns:c16="http://schemas.microsoft.com/office/drawing/2014/chart" uri="{C3380CC4-5D6E-409C-BE32-E72D297353CC}">
              <c16:uniqueId val="{00000009-56D9-49BF-A1C4-BAEA0127CB9D}"/>
            </c:ext>
          </c:extLst>
        </c:ser>
        <c:ser>
          <c:idx val="10"/>
          <c:order val="10"/>
          <c:tx>
            <c:v>#REF!</c:v>
          </c:tx>
          <c:invertIfNegative val="0"/>
          <c:val>
            <c:numLit>
              <c:formatCode>General</c:formatCode>
              <c:ptCount val="1"/>
              <c:pt idx="0">
                <c:v>1</c:v>
              </c:pt>
            </c:numLit>
          </c:val>
          <c:extLst>
            <c:ext xmlns:c16="http://schemas.microsoft.com/office/drawing/2014/chart" uri="{C3380CC4-5D6E-409C-BE32-E72D297353CC}">
              <c16:uniqueId val="{0000000A-56D9-49BF-A1C4-BAEA0127CB9D}"/>
            </c:ext>
          </c:extLst>
        </c:ser>
        <c:dLbls>
          <c:showLegendKey val="0"/>
          <c:showVal val="0"/>
          <c:showCatName val="0"/>
          <c:showSerName val="0"/>
          <c:showPercent val="0"/>
          <c:showBubbleSize val="0"/>
        </c:dLbls>
        <c:gapWidth val="150"/>
        <c:axId val="438652320"/>
        <c:axId val="438649184"/>
      </c:barChart>
      <c:catAx>
        <c:axId val="438652320"/>
        <c:scaling>
          <c:orientation val="minMax"/>
        </c:scaling>
        <c:delete val="0"/>
        <c:axPos val="b"/>
        <c:majorTickMark val="out"/>
        <c:minorTickMark val="none"/>
        <c:tickLblPos val="nextTo"/>
        <c:crossAx val="438649184"/>
        <c:crosses val="autoZero"/>
        <c:auto val="1"/>
        <c:lblAlgn val="ctr"/>
        <c:lblOffset val="100"/>
        <c:noMultiLvlLbl val="0"/>
      </c:catAx>
      <c:valAx>
        <c:axId val="438649184"/>
        <c:scaling>
          <c:orientation val="minMax"/>
        </c:scaling>
        <c:delete val="0"/>
        <c:axPos val="l"/>
        <c:majorGridlines/>
        <c:numFmt formatCode="General" sourceLinked="1"/>
        <c:majorTickMark val="out"/>
        <c:minorTickMark val="none"/>
        <c:tickLblPos val="nextTo"/>
        <c:crossAx val="4386523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1419225</xdr:colOff>
      <xdr:row>29</xdr:row>
      <xdr:rowOff>142875</xdr:rowOff>
    </xdr:from>
    <xdr:to>
      <xdr:col>6</xdr:col>
      <xdr:colOff>1562100</xdr:colOff>
      <xdr:row>29</xdr:row>
      <xdr:rowOff>286875</xdr:rowOff>
    </xdr:to>
    <xdr:sp macro="" textlink="">
      <xdr:nvSpPr>
        <xdr:cNvPr id="2" name="1 Elipse">
          <a:extLst>
            <a:ext uri="{FF2B5EF4-FFF2-40B4-BE49-F238E27FC236}">
              <a16:creationId xmlns:a16="http://schemas.microsoft.com/office/drawing/2014/main" id="{00000000-0008-0000-0000-000002000000}"/>
            </a:ext>
          </a:extLst>
        </xdr:cNvPr>
        <xdr:cNvSpPr/>
      </xdr:nvSpPr>
      <xdr:spPr>
        <a:xfrm>
          <a:off x="14916150" y="7439025"/>
          <a:ext cx="142875" cy="144000"/>
        </a:xfrm>
        <a:prstGeom prst="ellipse">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3287486</xdr:colOff>
      <xdr:row>29</xdr:row>
      <xdr:rowOff>157843</xdr:rowOff>
    </xdr:from>
    <xdr:to>
      <xdr:col>5</xdr:col>
      <xdr:colOff>3430361</xdr:colOff>
      <xdr:row>29</xdr:row>
      <xdr:rowOff>301843</xdr:rowOff>
    </xdr:to>
    <xdr:sp macro="" textlink="">
      <xdr:nvSpPr>
        <xdr:cNvPr id="3" name="2 Elipse">
          <a:extLst>
            <a:ext uri="{FF2B5EF4-FFF2-40B4-BE49-F238E27FC236}">
              <a16:creationId xmlns:a16="http://schemas.microsoft.com/office/drawing/2014/main" id="{00000000-0008-0000-0000-000003000000}"/>
            </a:ext>
          </a:extLst>
        </xdr:cNvPr>
        <xdr:cNvSpPr/>
      </xdr:nvSpPr>
      <xdr:spPr>
        <a:xfrm>
          <a:off x="12499522" y="7260772"/>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xdr:col>
      <xdr:colOff>13607</xdr:colOff>
      <xdr:row>0</xdr:row>
      <xdr:rowOff>0</xdr:rowOff>
    </xdr:from>
    <xdr:to>
      <xdr:col>2</xdr:col>
      <xdr:colOff>204428</xdr:colOff>
      <xdr:row>5</xdr:row>
      <xdr:rowOff>461363</xdr:rowOff>
    </xdr:to>
    <xdr:pic>
      <xdr:nvPicPr>
        <xdr:cNvPr id="55" name="Imagen 5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0"/>
          <a:ext cx="816749" cy="833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1</xdr:row>
      <xdr:rowOff>28574</xdr:rowOff>
    </xdr:from>
    <xdr:to>
      <xdr:col>3</xdr:col>
      <xdr:colOff>423525</xdr:colOff>
      <xdr:row>13</xdr:row>
      <xdr:rowOff>114299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104775</xdr:colOff>
          <xdr:row>17</xdr:row>
          <xdr:rowOff>28575</xdr:rowOff>
        </xdr:from>
        <xdr:to>
          <xdr:col>2</xdr:col>
          <xdr:colOff>257175</xdr:colOff>
          <xdr:row>18</xdr:row>
          <xdr:rowOff>114300</xdr:rowOff>
        </xdr:to>
        <xdr:sp macro="" textlink="">
          <xdr:nvSpPr>
            <xdr:cNvPr id="4099" name="CommandButton1"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194732</xdr:colOff>
      <xdr:row>8</xdr:row>
      <xdr:rowOff>465666</xdr:rowOff>
    </xdr:from>
    <xdr:to>
      <xdr:col>0</xdr:col>
      <xdr:colOff>376765</xdr:colOff>
      <xdr:row>8</xdr:row>
      <xdr:rowOff>647700</xdr:rowOff>
    </xdr:to>
    <xdr:sp macro="" textlink="">
      <xdr:nvSpPr>
        <xdr:cNvPr id="45" name="Oval 6">
          <a:extLst>
            <a:ext uri="{FF2B5EF4-FFF2-40B4-BE49-F238E27FC236}">
              <a16:creationId xmlns:a16="http://schemas.microsoft.com/office/drawing/2014/main" id="{00000000-0008-0000-0600-00002D000000}"/>
            </a:ext>
          </a:extLst>
        </xdr:cNvPr>
        <xdr:cNvSpPr/>
      </xdr:nvSpPr>
      <xdr:spPr>
        <a:xfrm>
          <a:off x="194732" y="3989916"/>
          <a:ext cx="182033" cy="1059"/>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15</xdr:row>
      <xdr:rowOff>0</xdr:rowOff>
    </xdr:from>
    <xdr:to>
      <xdr:col>0</xdr:col>
      <xdr:colOff>376765</xdr:colOff>
      <xdr:row>15</xdr:row>
      <xdr:rowOff>0</xdr:rowOff>
    </xdr:to>
    <xdr:sp macro="" textlink="">
      <xdr:nvSpPr>
        <xdr:cNvPr id="47" name="Oval 6">
          <a:extLst>
            <a:ext uri="{FF2B5EF4-FFF2-40B4-BE49-F238E27FC236}">
              <a16:creationId xmlns:a16="http://schemas.microsoft.com/office/drawing/2014/main" id="{00000000-0008-0000-0600-00002F000000}"/>
            </a:ext>
          </a:extLst>
        </xdr:cNvPr>
        <xdr:cNvSpPr/>
      </xdr:nvSpPr>
      <xdr:spPr>
        <a:xfrm>
          <a:off x="194732" y="8010525"/>
          <a:ext cx="182033" cy="0"/>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13</xdr:row>
      <xdr:rowOff>467174</xdr:rowOff>
    </xdr:from>
    <xdr:to>
      <xdr:col>0</xdr:col>
      <xdr:colOff>413352</xdr:colOff>
      <xdr:row>13</xdr:row>
      <xdr:rowOff>649208</xdr:rowOff>
    </xdr:to>
    <xdr:sp macro="" textlink="">
      <xdr:nvSpPr>
        <xdr:cNvPr id="48" name="Oval 6">
          <a:extLst>
            <a:ext uri="{FF2B5EF4-FFF2-40B4-BE49-F238E27FC236}">
              <a16:creationId xmlns:a16="http://schemas.microsoft.com/office/drawing/2014/main" id="{00000000-0008-0000-0600-000030000000}"/>
            </a:ext>
          </a:extLst>
        </xdr:cNvPr>
        <xdr:cNvSpPr/>
      </xdr:nvSpPr>
      <xdr:spPr>
        <a:xfrm>
          <a:off x="231319" y="7353749"/>
          <a:ext cx="182033" cy="10584"/>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217714</xdr:colOff>
      <xdr:row>25</xdr:row>
      <xdr:rowOff>410028</xdr:rowOff>
    </xdr:from>
    <xdr:to>
      <xdr:col>0</xdr:col>
      <xdr:colOff>438694</xdr:colOff>
      <xdr:row>25</xdr:row>
      <xdr:rowOff>631008</xdr:rowOff>
    </xdr:to>
    <xdr:sp macro="" textlink="">
      <xdr:nvSpPr>
        <xdr:cNvPr id="51" name="Oval 24">
          <a:extLst>
            <a:ext uri="{FF2B5EF4-FFF2-40B4-BE49-F238E27FC236}">
              <a16:creationId xmlns:a16="http://schemas.microsoft.com/office/drawing/2014/main" id="{00000000-0008-0000-0600-000033000000}"/>
            </a:ext>
          </a:extLst>
        </xdr:cNvPr>
        <xdr:cNvSpPr/>
      </xdr:nvSpPr>
      <xdr:spPr>
        <a:xfrm>
          <a:off x="217714" y="16745403"/>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29</xdr:row>
      <xdr:rowOff>342900</xdr:rowOff>
    </xdr:from>
    <xdr:to>
      <xdr:col>0</xdr:col>
      <xdr:colOff>411480</xdr:colOff>
      <xdr:row>29</xdr:row>
      <xdr:rowOff>563880</xdr:rowOff>
    </xdr:to>
    <xdr:sp macro="" textlink="">
      <xdr:nvSpPr>
        <xdr:cNvPr id="52" name="Oval 25">
          <a:extLst>
            <a:ext uri="{FF2B5EF4-FFF2-40B4-BE49-F238E27FC236}">
              <a16:creationId xmlns:a16="http://schemas.microsoft.com/office/drawing/2014/main" id="{00000000-0008-0000-0600-000034000000}"/>
            </a:ext>
          </a:extLst>
        </xdr:cNvPr>
        <xdr:cNvSpPr/>
      </xdr:nvSpPr>
      <xdr:spPr>
        <a:xfrm>
          <a:off x="190500" y="19383375"/>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204107</xdr:colOff>
      <xdr:row>26</xdr:row>
      <xdr:rowOff>372835</xdr:rowOff>
    </xdr:from>
    <xdr:to>
      <xdr:col>0</xdr:col>
      <xdr:colOff>425087</xdr:colOff>
      <xdr:row>26</xdr:row>
      <xdr:rowOff>593815</xdr:rowOff>
    </xdr:to>
    <xdr:sp macro="" textlink="">
      <xdr:nvSpPr>
        <xdr:cNvPr id="53" name="Oval 26">
          <a:extLst>
            <a:ext uri="{FF2B5EF4-FFF2-40B4-BE49-F238E27FC236}">
              <a16:creationId xmlns:a16="http://schemas.microsoft.com/office/drawing/2014/main" id="{00000000-0008-0000-0600-000035000000}"/>
            </a:ext>
          </a:extLst>
        </xdr:cNvPr>
        <xdr:cNvSpPr/>
      </xdr:nvSpPr>
      <xdr:spPr>
        <a:xfrm>
          <a:off x="204107" y="17394010"/>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27</xdr:row>
      <xdr:rowOff>342900</xdr:rowOff>
    </xdr:from>
    <xdr:to>
      <xdr:col>0</xdr:col>
      <xdr:colOff>411480</xdr:colOff>
      <xdr:row>27</xdr:row>
      <xdr:rowOff>563880</xdr:rowOff>
    </xdr:to>
    <xdr:sp macro="" textlink="">
      <xdr:nvSpPr>
        <xdr:cNvPr id="54" name="Oval 27">
          <a:extLst>
            <a:ext uri="{FF2B5EF4-FFF2-40B4-BE49-F238E27FC236}">
              <a16:creationId xmlns:a16="http://schemas.microsoft.com/office/drawing/2014/main" id="{00000000-0008-0000-0600-000036000000}"/>
            </a:ext>
          </a:extLst>
        </xdr:cNvPr>
        <xdr:cNvSpPr/>
      </xdr:nvSpPr>
      <xdr:spPr>
        <a:xfrm>
          <a:off x="190500" y="17992725"/>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223157</xdr:colOff>
      <xdr:row>31</xdr:row>
      <xdr:rowOff>447221</xdr:rowOff>
    </xdr:from>
    <xdr:to>
      <xdr:col>0</xdr:col>
      <xdr:colOff>444137</xdr:colOff>
      <xdr:row>31</xdr:row>
      <xdr:rowOff>668201</xdr:rowOff>
    </xdr:to>
    <xdr:sp macro="" textlink="">
      <xdr:nvSpPr>
        <xdr:cNvPr id="56" name="Oval 29">
          <a:extLst>
            <a:ext uri="{FF2B5EF4-FFF2-40B4-BE49-F238E27FC236}">
              <a16:creationId xmlns:a16="http://schemas.microsoft.com/office/drawing/2014/main" id="{00000000-0008-0000-0600-000038000000}"/>
            </a:ext>
          </a:extLst>
        </xdr:cNvPr>
        <xdr:cNvSpPr/>
      </xdr:nvSpPr>
      <xdr:spPr>
        <a:xfrm>
          <a:off x="223157" y="19487696"/>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228600</xdr:colOff>
      <xdr:row>52</xdr:row>
      <xdr:rowOff>282575</xdr:rowOff>
    </xdr:from>
    <xdr:to>
      <xdr:col>0</xdr:col>
      <xdr:colOff>372600</xdr:colOff>
      <xdr:row>52</xdr:row>
      <xdr:rowOff>426575</xdr:rowOff>
    </xdr:to>
    <xdr:sp macro="" textlink="">
      <xdr:nvSpPr>
        <xdr:cNvPr id="57" name="Oval 33">
          <a:extLst>
            <a:ext uri="{FF2B5EF4-FFF2-40B4-BE49-F238E27FC236}">
              <a16:creationId xmlns:a16="http://schemas.microsoft.com/office/drawing/2014/main" id="{00000000-0008-0000-0600-000039000000}"/>
            </a:ext>
          </a:extLst>
        </xdr:cNvPr>
        <xdr:cNvSpPr/>
      </xdr:nvSpPr>
      <xdr:spPr>
        <a:xfrm>
          <a:off x="228600" y="33477200"/>
          <a:ext cx="1440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13</xdr:row>
      <xdr:rowOff>0</xdr:rowOff>
    </xdr:from>
    <xdr:to>
      <xdr:col>0</xdr:col>
      <xdr:colOff>376765</xdr:colOff>
      <xdr:row>13</xdr:row>
      <xdr:rowOff>0</xdr:rowOff>
    </xdr:to>
    <xdr:sp macro="" textlink="">
      <xdr:nvSpPr>
        <xdr:cNvPr id="62" name="Oval 6">
          <a:extLst>
            <a:ext uri="{FF2B5EF4-FFF2-40B4-BE49-F238E27FC236}">
              <a16:creationId xmlns:a16="http://schemas.microsoft.com/office/drawing/2014/main" id="{00000000-0008-0000-0600-00003E000000}"/>
            </a:ext>
          </a:extLst>
        </xdr:cNvPr>
        <xdr:cNvSpPr/>
      </xdr:nvSpPr>
      <xdr:spPr>
        <a:xfrm>
          <a:off x="194732" y="6886575"/>
          <a:ext cx="182033" cy="0"/>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14</xdr:row>
      <xdr:rowOff>376766</xdr:rowOff>
    </xdr:from>
    <xdr:to>
      <xdr:col>0</xdr:col>
      <xdr:colOff>429683</xdr:colOff>
      <xdr:row>14</xdr:row>
      <xdr:rowOff>558800</xdr:rowOff>
    </xdr:to>
    <xdr:sp macro="" textlink="">
      <xdr:nvSpPr>
        <xdr:cNvPr id="63" name="Oval 6">
          <a:extLst>
            <a:ext uri="{FF2B5EF4-FFF2-40B4-BE49-F238E27FC236}">
              <a16:creationId xmlns:a16="http://schemas.microsoft.com/office/drawing/2014/main" id="{00000000-0008-0000-0600-00003F000000}"/>
            </a:ext>
          </a:extLst>
        </xdr:cNvPr>
        <xdr:cNvSpPr/>
      </xdr:nvSpPr>
      <xdr:spPr>
        <a:xfrm>
          <a:off x="247650" y="77395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15</xdr:row>
      <xdr:rowOff>452966</xdr:rowOff>
    </xdr:from>
    <xdr:to>
      <xdr:col>0</xdr:col>
      <xdr:colOff>376765</xdr:colOff>
      <xdr:row>15</xdr:row>
      <xdr:rowOff>635000</xdr:rowOff>
    </xdr:to>
    <xdr:sp macro="" textlink="">
      <xdr:nvSpPr>
        <xdr:cNvPr id="64" name="Oval 6">
          <a:extLst>
            <a:ext uri="{FF2B5EF4-FFF2-40B4-BE49-F238E27FC236}">
              <a16:creationId xmlns:a16="http://schemas.microsoft.com/office/drawing/2014/main" id="{00000000-0008-0000-0600-000040000000}"/>
            </a:ext>
          </a:extLst>
        </xdr:cNvPr>
        <xdr:cNvSpPr/>
      </xdr:nvSpPr>
      <xdr:spPr>
        <a:xfrm>
          <a:off x="194732" y="84634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16</xdr:row>
      <xdr:rowOff>351366</xdr:rowOff>
    </xdr:from>
    <xdr:to>
      <xdr:col>0</xdr:col>
      <xdr:colOff>376765</xdr:colOff>
      <xdr:row>16</xdr:row>
      <xdr:rowOff>533400</xdr:rowOff>
    </xdr:to>
    <xdr:sp macro="" textlink="">
      <xdr:nvSpPr>
        <xdr:cNvPr id="65" name="Oval 6">
          <a:extLst>
            <a:ext uri="{FF2B5EF4-FFF2-40B4-BE49-F238E27FC236}">
              <a16:creationId xmlns:a16="http://schemas.microsoft.com/office/drawing/2014/main" id="{00000000-0008-0000-0600-000041000000}"/>
            </a:ext>
          </a:extLst>
        </xdr:cNvPr>
        <xdr:cNvSpPr/>
      </xdr:nvSpPr>
      <xdr:spPr>
        <a:xfrm>
          <a:off x="194732" y="91238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242357</xdr:colOff>
      <xdr:row>20</xdr:row>
      <xdr:rowOff>351366</xdr:rowOff>
    </xdr:from>
    <xdr:to>
      <xdr:col>0</xdr:col>
      <xdr:colOff>424390</xdr:colOff>
      <xdr:row>20</xdr:row>
      <xdr:rowOff>533400</xdr:rowOff>
    </xdr:to>
    <xdr:sp macro="" textlink="">
      <xdr:nvSpPr>
        <xdr:cNvPr id="68" name="Oval 6">
          <a:extLst>
            <a:ext uri="{FF2B5EF4-FFF2-40B4-BE49-F238E27FC236}">
              <a16:creationId xmlns:a16="http://schemas.microsoft.com/office/drawing/2014/main" id="{00000000-0008-0000-0600-000044000000}"/>
            </a:ext>
          </a:extLst>
        </xdr:cNvPr>
        <xdr:cNvSpPr/>
      </xdr:nvSpPr>
      <xdr:spPr>
        <a:xfrm>
          <a:off x="242357" y="1200044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190498</xdr:colOff>
      <xdr:row>32</xdr:row>
      <xdr:rowOff>421817</xdr:rowOff>
    </xdr:from>
    <xdr:to>
      <xdr:col>0</xdr:col>
      <xdr:colOff>411478</xdr:colOff>
      <xdr:row>32</xdr:row>
      <xdr:rowOff>642797</xdr:rowOff>
    </xdr:to>
    <xdr:sp macro="" textlink="">
      <xdr:nvSpPr>
        <xdr:cNvPr id="71" name="Oval 29">
          <a:extLst>
            <a:ext uri="{FF2B5EF4-FFF2-40B4-BE49-F238E27FC236}">
              <a16:creationId xmlns:a16="http://schemas.microsoft.com/office/drawing/2014/main" id="{00000000-0008-0000-0600-000047000000}"/>
            </a:ext>
          </a:extLst>
        </xdr:cNvPr>
        <xdr:cNvSpPr/>
      </xdr:nvSpPr>
      <xdr:spPr>
        <a:xfrm>
          <a:off x="190498" y="21414917"/>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35</xdr:row>
      <xdr:rowOff>342900</xdr:rowOff>
    </xdr:from>
    <xdr:to>
      <xdr:col>0</xdr:col>
      <xdr:colOff>389550</xdr:colOff>
      <xdr:row>35</xdr:row>
      <xdr:rowOff>522900</xdr:rowOff>
    </xdr:to>
    <xdr:sp macro="" textlink="">
      <xdr:nvSpPr>
        <xdr:cNvPr id="76" name="Oval 25">
          <a:extLst>
            <a:ext uri="{FF2B5EF4-FFF2-40B4-BE49-F238E27FC236}">
              <a16:creationId xmlns:a16="http://schemas.microsoft.com/office/drawing/2014/main" id="{00000000-0008-0000-0600-00004C000000}"/>
            </a:ext>
          </a:extLst>
        </xdr:cNvPr>
        <xdr:cNvSpPr/>
      </xdr:nvSpPr>
      <xdr:spPr>
        <a:xfrm>
          <a:off x="209550" y="22250400"/>
          <a:ext cx="180000" cy="18000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39</xdr:row>
      <xdr:rowOff>428625</xdr:rowOff>
    </xdr:from>
    <xdr:to>
      <xdr:col>0</xdr:col>
      <xdr:colOff>430530</xdr:colOff>
      <xdr:row>39</xdr:row>
      <xdr:rowOff>649605</xdr:rowOff>
    </xdr:to>
    <xdr:sp macro="" textlink="">
      <xdr:nvSpPr>
        <xdr:cNvPr id="78" name="Oval 33">
          <a:extLst>
            <a:ext uri="{FF2B5EF4-FFF2-40B4-BE49-F238E27FC236}">
              <a16:creationId xmlns:a16="http://schemas.microsoft.com/office/drawing/2014/main" id="{00000000-0008-0000-0600-00004E000000}"/>
            </a:ext>
          </a:extLst>
        </xdr:cNvPr>
        <xdr:cNvSpPr/>
      </xdr:nvSpPr>
      <xdr:spPr>
        <a:xfrm>
          <a:off x="209550" y="25984200"/>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238125</xdr:colOff>
      <xdr:row>43</xdr:row>
      <xdr:rowOff>323850</xdr:rowOff>
    </xdr:from>
    <xdr:to>
      <xdr:col>0</xdr:col>
      <xdr:colOff>459105</xdr:colOff>
      <xdr:row>43</xdr:row>
      <xdr:rowOff>516255</xdr:rowOff>
    </xdr:to>
    <xdr:sp macro="" textlink="">
      <xdr:nvSpPr>
        <xdr:cNvPr id="81" name="Oval 33">
          <a:extLst>
            <a:ext uri="{FF2B5EF4-FFF2-40B4-BE49-F238E27FC236}">
              <a16:creationId xmlns:a16="http://schemas.microsoft.com/office/drawing/2014/main" id="{00000000-0008-0000-0600-000051000000}"/>
            </a:ext>
          </a:extLst>
        </xdr:cNvPr>
        <xdr:cNvSpPr/>
      </xdr:nvSpPr>
      <xdr:spPr>
        <a:xfrm>
          <a:off x="238125" y="28641675"/>
          <a:ext cx="220980" cy="19240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44</xdr:row>
      <xdr:rowOff>323850</xdr:rowOff>
    </xdr:from>
    <xdr:to>
      <xdr:col>0</xdr:col>
      <xdr:colOff>389550</xdr:colOff>
      <xdr:row>44</xdr:row>
      <xdr:rowOff>487680</xdr:rowOff>
    </xdr:to>
    <xdr:sp macro="" textlink="">
      <xdr:nvSpPr>
        <xdr:cNvPr id="82" name="Oval 33">
          <a:extLst>
            <a:ext uri="{FF2B5EF4-FFF2-40B4-BE49-F238E27FC236}">
              <a16:creationId xmlns:a16="http://schemas.microsoft.com/office/drawing/2014/main" id="{00000000-0008-0000-0600-000052000000}"/>
            </a:ext>
          </a:extLst>
        </xdr:cNvPr>
        <xdr:cNvSpPr/>
      </xdr:nvSpPr>
      <xdr:spPr>
        <a:xfrm>
          <a:off x="209550" y="28355925"/>
          <a:ext cx="180000" cy="16383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238125</xdr:colOff>
      <xdr:row>47</xdr:row>
      <xdr:rowOff>304800</xdr:rowOff>
    </xdr:from>
    <xdr:to>
      <xdr:col>0</xdr:col>
      <xdr:colOff>418125</xdr:colOff>
      <xdr:row>47</xdr:row>
      <xdr:rowOff>457200</xdr:rowOff>
    </xdr:to>
    <xdr:sp macro="" textlink="">
      <xdr:nvSpPr>
        <xdr:cNvPr id="84" name="Oval 33">
          <a:extLst>
            <a:ext uri="{FF2B5EF4-FFF2-40B4-BE49-F238E27FC236}">
              <a16:creationId xmlns:a16="http://schemas.microsoft.com/office/drawing/2014/main" id="{00000000-0008-0000-0600-000054000000}"/>
            </a:ext>
          </a:extLst>
        </xdr:cNvPr>
        <xdr:cNvSpPr/>
      </xdr:nvSpPr>
      <xdr:spPr>
        <a:xfrm>
          <a:off x="238125" y="30203775"/>
          <a:ext cx="180000" cy="1524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200025</xdr:colOff>
      <xdr:row>48</xdr:row>
      <xdr:rowOff>390525</xdr:rowOff>
    </xdr:from>
    <xdr:to>
      <xdr:col>0</xdr:col>
      <xdr:colOff>421005</xdr:colOff>
      <xdr:row>48</xdr:row>
      <xdr:rowOff>592455</xdr:rowOff>
    </xdr:to>
    <xdr:sp macro="" textlink="">
      <xdr:nvSpPr>
        <xdr:cNvPr id="85" name="Oval 33">
          <a:extLst>
            <a:ext uri="{FF2B5EF4-FFF2-40B4-BE49-F238E27FC236}">
              <a16:creationId xmlns:a16="http://schemas.microsoft.com/office/drawing/2014/main" id="{00000000-0008-0000-0600-000055000000}"/>
            </a:ext>
          </a:extLst>
        </xdr:cNvPr>
        <xdr:cNvSpPr/>
      </xdr:nvSpPr>
      <xdr:spPr>
        <a:xfrm>
          <a:off x="200025" y="30822900"/>
          <a:ext cx="220980" cy="20193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49</xdr:row>
      <xdr:rowOff>400050</xdr:rowOff>
    </xdr:from>
    <xdr:to>
      <xdr:col>0</xdr:col>
      <xdr:colOff>430530</xdr:colOff>
      <xdr:row>49</xdr:row>
      <xdr:rowOff>621030</xdr:rowOff>
    </xdr:to>
    <xdr:sp macro="" textlink="">
      <xdr:nvSpPr>
        <xdr:cNvPr id="86" name="Oval 33">
          <a:extLst>
            <a:ext uri="{FF2B5EF4-FFF2-40B4-BE49-F238E27FC236}">
              <a16:creationId xmlns:a16="http://schemas.microsoft.com/office/drawing/2014/main" id="{00000000-0008-0000-0600-000056000000}"/>
            </a:ext>
          </a:extLst>
        </xdr:cNvPr>
        <xdr:cNvSpPr/>
      </xdr:nvSpPr>
      <xdr:spPr>
        <a:xfrm>
          <a:off x="209550" y="31489650"/>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242357</xdr:colOff>
      <xdr:row>21</xdr:row>
      <xdr:rowOff>351366</xdr:rowOff>
    </xdr:from>
    <xdr:to>
      <xdr:col>0</xdr:col>
      <xdr:colOff>424390</xdr:colOff>
      <xdr:row>21</xdr:row>
      <xdr:rowOff>533400</xdr:rowOff>
    </xdr:to>
    <xdr:sp macro="" textlink="">
      <xdr:nvSpPr>
        <xdr:cNvPr id="88" name="Oval 6">
          <a:extLst>
            <a:ext uri="{FF2B5EF4-FFF2-40B4-BE49-F238E27FC236}">
              <a16:creationId xmlns:a16="http://schemas.microsoft.com/office/drawing/2014/main" id="{00000000-0008-0000-0600-000058000000}"/>
            </a:ext>
          </a:extLst>
        </xdr:cNvPr>
        <xdr:cNvSpPr/>
      </xdr:nvSpPr>
      <xdr:spPr>
        <a:xfrm>
          <a:off x="242357" y="1200044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270932</xdr:colOff>
      <xdr:row>22</xdr:row>
      <xdr:rowOff>341841</xdr:rowOff>
    </xdr:from>
    <xdr:to>
      <xdr:col>0</xdr:col>
      <xdr:colOff>452965</xdr:colOff>
      <xdr:row>22</xdr:row>
      <xdr:rowOff>523875</xdr:rowOff>
    </xdr:to>
    <xdr:sp macro="" textlink="">
      <xdr:nvSpPr>
        <xdr:cNvPr id="89" name="Oval 6">
          <a:extLst>
            <a:ext uri="{FF2B5EF4-FFF2-40B4-BE49-F238E27FC236}">
              <a16:creationId xmlns:a16="http://schemas.microsoft.com/office/drawing/2014/main" id="{00000000-0008-0000-0600-000059000000}"/>
            </a:ext>
          </a:extLst>
        </xdr:cNvPr>
        <xdr:cNvSpPr/>
      </xdr:nvSpPr>
      <xdr:spPr>
        <a:xfrm>
          <a:off x="270932" y="13229166"/>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4</xdr:col>
      <xdr:colOff>0</xdr:colOff>
      <xdr:row>6</xdr:row>
      <xdr:rowOff>693957</xdr:rowOff>
    </xdr:from>
    <xdr:to>
      <xdr:col>4</xdr:col>
      <xdr:colOff>140220</xdr:colOff>
      <xdr:row>6</xdr:row>
      <xdr:rowOff>697399</xdr:rowOff>
    </xdr:to>
    <xdr:pic>
      <xdr:nvPicPr>
        <xdr:cNvPr id="122" name="121 Imagen">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1"/>
        <a:stretch>
          <a:fillRect/>
        </a:stretch>
      </xdr:blipFill>
      <xdr:spPr>
        <a:xfrm>
          <a:off x="493937" y="10809507"/>
          <a:ext cx="140220" cy="146317"/>
        </a:xfrm>
        <a:prstGeom prst="rect">
          <a:avLst/>
        </a:prstGeom>
      </xdr:spPr>
    </xdr:pic>
    <xdr:clientData/>
  </xdr:twoCellAnchor>
  <xdr:twoCellAnchor editAs="oneCell">
    <xdr:from>
      <xdr:col>4</xdr:col>
      <xdr:colOff>0</xdr:colOff>
      <xdr:row>14</xdr:row>
      <xdr:rowOff>680350</xdr:rowOff>
    </xdr:from>
    <xdr:to>
      <xdr:col>4</xdr:col>
      <xdr:colOff>140220</xdr:colOff>
      <xdr:row>14</xdr:row>
      <xdr:rowOff>686433</xdr:rowOff>
    </xdr:to>
    <xdr:pic>
      <xdr:nvPicPr>
        <xdr:cNvPr id="125" name="124 Imagen">
          <a:extLst>
            <a:ext uri="{FF2B5EF4-FFF2-40B4-BE49-F238E27FC236}">
              <a16:creationId xmlns:a16="http://schemas.microsoft.com/office/drawing/2014/main" id="{00000000-0008-0000-0600-00007D000000}"/>
            </a:ext>
          </a:extLst>
        </xdr:cNvPr>
        <xdr:cNvPicPr>
          <a:picLocks noChangeAspect="1"/>
        </xdr:cNvPicPr>
      </xdr:nvPicPr>
      <xdr:blipFill>
        <a:blip xmlns:r="http://schemas.openxmlformats.org/officeDocument/2006/relationships" r:embed="rId1"/>
        <a:stretch>
          <a:fillRect/>
        </a:stretch>
      </xdr:blipFill>
      <xdr:spPr>
        <a:xfrm>
          <a:off x="534758" y="19177900"/>
          <a:ext cx="140220" cy="146317"/>
        </a:xfrm>
        <a:prstGeom prst="rect">
          <a:avLst/>
        </a:prstGeom>
      </xdr:spPr>
    </xdr:pic>
    <xdr:clientData/>
  </xdr:twoCellAnchor>
  <xdr:twoCellAnchor editAs="oneCell">
    <xdr:from>
      <xdr:col>4</xdr:col>
      <xdr:colOff>0</xdr:colOff>
      <xdr:row>17</xdr:row>
      <xdr:rowOff>693957</xdr:rowOff>
    </xdr:from>
    <xdr:to>
      <xdr:col>4</xdr:col>
      <xdr:colOff>140220</xdr:colOff>
      <xdr:row>17</xdr:row>
      <xdr:rowOff>697399</xdr:rowOff>
    </xdr:to>
    <xdr:pic>
      <xdr:nvPicPr>
        <xdr:cNvPr id="128" name="127 Imagen">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1"/>
        <a:stretch>
          <a:fillRect/>
        </a:stretch>
      </xdr:blipFill>
      <xdr:spPr>
        <a:xfrm>
          <a:off x="493937" y="22849107"/>
          <a:ext cx="140220" cy="146317"/>
        </a:xfrm>
        <a:prstGeom prst="rect">
          <a:avLst/>
        </a:prstGeom>
      </xdr:spPr>
    </xdr:pic>
    <xdr:clientData/>
  </xdr:twoCellAnchor>
  <xdr:twoCellAnchor editAs="oneCell">
    <xdr:from>
      <xdr:col>4</xdr:col>
      <xdr:colOff>0</xdr:colOff>
      <xdr:row>30</xdr:row>
      <xdr:rowOff>380996</xdr:rowOff>
    </xdr:from>
    <xdr:to>
      <xdr:col>4</xdr:col>
      <xdr:colOff>140220</xdr:colOff>
      <xdr:row>30</xdr:row>
      <xdr:rowOff>384438</xdr:rowOff>
    </xdr:to>
    <xdr:pic>
      <xdr:nvPicPr>
        <xdr:cNvPr id="134" name="133 Imagen">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2"/>
        <a:stretch>
          <a:fillRect/>
        </a:stretch>
      </xdr:blipFill>
      <xdr:spPr>
        <a:xfrm>
          <a:off x="521151" y="33766121"/>
          <a:ext cx="140220" cy="146317"/>
        </a:xfrm>
        <a:prstGeom prst="rect">
          <a:avLst/>
        </a:prstGeom>
      </xdr:spPr>
    </xdr:pic>
    <xdr:clientData/>
  </xdr:twoCellAnchor>
  <xdr:twoCellAnchor editAs="oneCell">
    <xdr:from>
      <xdr:col>4</xdr:col>
      <xdr:colOff>0</xdr:colOff>
      <xdr:row>32</xdr:row>
      <xdr:rowOff>557887</xdr:rowOff>
    </xdr:from>
    <xdr:to>
      <xdr:col>4</xdr:col>
      <xdr:colOff>140220</xdr:colOff>
      <xdr:row>32</xdr:row>
      <xdr:rowOff>561329</xdr:rowOff>
    </xdr:to>
    <xdr:pic>
      <xdr:nvPicPr>
        <xdr:cNvPr id="136" name="135 Imagen">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
        <a:stretch>
          <a:fillRect/>
        </a:stretch>
      </xdr:blipFill>
      <xdr:spPr>
        <a:xfrm>
          <a:off x="493937" y="35771812"/>
          <a:ext cx="140220" cy="146317"/>
        </a:xfrm>
        <a:prstGeom prst="rect">
          <a:avLst/>
        </a:prstGeom>
      </xdr:spPr>
    </xdr:pic>
    <xdr:clientData/>
  </xdr:twoCellAnchor>
  <xdr:twoCellAnchor editAs="oneCell">
    <xdr:from>
      <xdr:col>4</xdr:col>
      <xdr:colOff>0</xdr:colOff>
      <xdr:row>47</xdr:row>
      <xdr:rowOff>557887</xdr:rowOff>
    </xdr:from>
    <xdr:to>
      <xdr:col>4</xdr:col>
      <xdr:colOff>140220</xdr:colOff>
      <xdr:row>47</xdr:row>
      <xdr:rowOff>583020</xdr:rowOff>
    </xdr:to>
    <xdr:pic>
      <xdr:nvPicPr>
        <xdr:cNvPr id="164" name="163 Imagen">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2"/>
        <a:stretch>
          <a:fillRect/>
        </a:stretch>
      </xdr:blipFill>
      <xdr:spPr>
        <a:xfrm>
          <a:off x="521151" y="52154812"/>
          <a:ext cx="140220" cy="146317"/>
        </a:xfrm>
        <a:prstGeom prst="rect">
          <a:avLst/>
        </a:prstGeom>
      </xdr:spPr>
    </xdr:pic>
    <xdr:clientData/>
  </xdr:twoCellAnchor>
  <xdr:twoCellAnchor editAs="oneCell">
    <xdr:from>
      <xdr:col>4</xdr:col>
      <xdr:colOff>0</xdr:colOff>
      <xdr:row>48</xdr:row>
      <xdr:rowOff>408210</xdr:rowOff>
    </xdr:from>
    <xdr:to>
      <xdr:col>4</xdr:col>
      <xdr:colOff>140220</xdr:colOff>
      <xdr:row>48</xdr:row>
      <xdr:rowOff>411652</xdr:rowOff>
    </xdr:to>
    <xdr:pic>
      <xdr:nvPicPr>
        <xdr:cNvPr id="165" name="164 Imagen">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
        <a:stretch>
          <a:fillRect/>
        </a:stretch>
      </xdr:blipFill>
      <xdr:spPr>
        <a:xfrm>
          <a:off x="521151" y="53033835"/>
          <a:ext cx="140220" cy="146317"/>
        </a:xfrm>
        <a:prstGeom prst="rect">
          <a:avLst/>
        </a:prstGeom>
      </xdr:spPr>
    </xdr:pic>
    <xdr:clientData/>
  </xdr:twoCellAnchor>
  <xdr:twoCellAnchor editAs="oneCell">
    <xdr:from>
      <xdr:col>4</xdr:col>
      <xdr:colOff>0</xdr:colOff>
      <xdr:row>49</xdr:row>
      <xdr:rowOff>421817</xdr:rowOff>
    </xdr:from>
    <xdr:to>
      <xdr:col>4</xdr:col>
      <xdr:colOff>140220</xdr:colOff>
      <xdr:row>49</xdr:row>
      <xdr:rowOff>427900</xdr:rowOff>
    </xdr:to>
    <xdr:pic>
      <xdr:nvPicPr>
        <xdr:cNvPr id="166" name="165 Imagen">
          <a:extLst>
            <a:ext uri="{FF2B5EF4-FFF2-40B4-BE49-F238E27FC236}">
              <a16:creationId xmlns:a16="http://schemas.microsoft.com/office/drawing/2014/main" id="{00000000-0008-0000-0600-0000A6000000}"/>
            </a:ext>
          </a:extLst>
        </xdr:cNvPr>
        <xdr:cNvPicPr>
          <a:picLocks noChangeAspect="1"/>
        </xdr:cNvPicPr>
      </xdr:nvPicPr>
      <xdr:blipFill>
        <a:blip xmlns:r="http://schemas.openxmlformats.org/officeDocument/2006/relationships" r:embed="rId1"/>
        <a:stretch>
          <a:fillRect/>
        </a:stretch>
      </xdr:blipFill>
      <xdr:spPr>
        <a:xfrm>
          <a:off x="521151" y="53838017"/>
          <a:ext cx="140220" cy="146317"/>
        </a:xfrm>
        <a:prstGeom prst="rect">
          <a:avLst/>
        </a:prstGeom>
      </xdr:spPr>
    </xdr:pic>
    <xdr:clientData/>
  </xdr:twoCellAnchor>
  <xdr:twoCellAnchor editAs="oneCell">
    <xdr:from>
      <xdr:col>4</xdr:col>
      <xdr:colOff>0</xdr:colOff>
      <xdr:row>50</xdr:row>
      <xdr:rowOff>421817</xdr:rowOff>
    </xdr:from>
    <xdr:to>
      <xdr:col>4</xdr:col>
      <xdr:colOff>140220</xdr:colOff>
      <xdr:row>50</xdr:row>
      <xdr:rowOff>427900</xdr:rowOff>
    </xdr:to>
    <xdr:pic>
      <xdr:nvPicPr>
        <xdr:cNvPr id="167" name="166 Imagen">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
        <a:stretch>
          <a:fillRect/>
        </a:stretch>
      </xdr:blipFill>
      <xdr:spPr>
        <a:xfrm>
          <a:off x="521151" y="54628592"/>
          <a:ext cx="140220" cy="146317"/>
        </a:xfrm>
        <a:prstGeom prst="rect">
          <a:avLst/>
        </a:prstGeom>
      </xdr:spPr>
    </xdr:pic>
    <xdr:clientData/>
  </xdr:twoCellAnchor>
  <xdr:oneCellAnchor>
    <xdr:from>
      <xdr:col>0</xdr:col>
      <xdr:colOff>244926</xdr:colOff>
      <xdr:row>30</xdr:row>
      <xdr:rowOff>380996</xdr:rowOff>
    </xdr:from>
    <xdr:ext cx="140220" cy="3442"/>
    <xdr:pic>
      <xdr:nvPicPr>
        <xdr:cNvPr id="176" name="175 Imagen">
          <a:extLst>
            <a:ext uri="{FF2B5EF4-FFF2-40B4-BE49-F238E27FC236}">
              <a16:creationId xmlns:a16="http://schemas.microsoft.com/office/drawing/2014/main" id="{00000000-0008-0000-0600-0000B0000000}"/>
            </a:ext>
          </a:extLst>
        </xdr:cNvPr>
        <xdr:cNvPicPr>
          <a:picLocks noChangeAspect="1"/>
        </xdr:cNvPicPr>
      </xdr:nvPicPr>
      <xdr:blipFill>
        <a:blip xmlns:r="http://schemas.openxmlformats.org/officeDocument/2006/relationships" r:embed="rId2"/>
        <a:stretch>
          <a:fillRect/>
        </a:stretch>
      </xdr:blipFill>
      <xdr:spPr>
        <a:xfrm>
          <a:off x="8398326" y="18840446"/>
          <a:ext cx="140220" cy="3442"/>
        </a:xfrm>
        <a:prstGeom prst="rect">
          <a:avLst/>
        </a:prstGeom>
      </xdr:spPr>
    </xdr:pic>
    <xdr:clientData/>
  </xdr:oneCellAnchor>
  <xdr:oneCellAnchor>
    <xdr:from>
      <xdr:col>0</xdr:col>
      <xdr:colOff>217712</xdr:colOff>
      <xdr:row>32</xdr:row>
      <xdr:rowOff>557887</xdr:rowOff>
    </xdr:from>
    <xdr:ext cx="140220" cy="3442"/>
    <xdr:pic>
      <xdr:nvPicPr>
        <xdr:cNvPr id="178" name="177 Imagen">
          <a:extLst>
            <a:ext uri="{FF2B5EF4-FFF2-40B4-BE49-F238E27FC236}">
              <a16:creationId xmlns:a16="http://schemas.microsoft.com/office/drawing/2014/main" id="{00000000-0008-0000-0600-0000B2000000}"/>
            </a:ext>
          </a:extLst>
        </xdr:cNvPr>
        <xdr:cNvPicPr>
          <a:picLocks noChangeAspect="1"/>
        </xdr:cNvPicPr>
      </xdr:nvPicPr>
      <xdr:blipFill>
        <a:blip xmlns:r="http://schemas.openxmlformats.org/officeDocument/2006/relationships" r:embed="rId1"/>
        <a:stretch>
          <a:fillRect/>
        </a:stretch>
      </xdr:blipFill>
      <xdr:spPr>
        <a:xfrm>
          <a:off x="8371112" y="20369887"/>
          <a:ext cx="140220" cy="3442"/>
        </a:xfrm>
        <a:prstGeom prst="rect">
          <a:avLst/>
        </a:prstGeom>
      </xdr:spPr>
    </xdr:pic>
    <xdr:clientData/>
  </xdr:oneCellAnchor>
  <xdr:twoCellAnchor>
    <xdr:from>
      <xdr:col>0</xdr:col>
      <xdr:colOff>254451</xdr:colOff>
      <xdr:row>36</xdr:row>
      <xdr:rowOff>338812</xdr:rowOff>
    </xdr:from>
    <xdr:to>
      <xdr:col>0</xdr:col>
      <xdr:colOff>397326</xdr:colOff>
      <xdr:row>36</xdr:row>
      <xdr:rowOff>482812</xdr:rowOff>
    </xdr:to>
    <xdr:sp macro="" textlink="">
      <xdr:nvSpPr>
        <xdr:cNvPr id="180" name="179 Elipse">
          <a:extLst>
            <a:ext uri="{FF2B5EF4-FFF2-40B4-BE49-F238E27FC236}">
              <a16:creationId xmlns:a16="http://schemas.microsoft.com/office/drawing/2014/main" id="{00000000-0008-0000-0600-0000B4000000}"/>
            </a:ext>
          </a:extLst>
        </xdr:cNvPr>
        <xdr:cNvSpPr/>
      </xdr:nvSpPr>
      <xdr:spPr>
        <a:xfrm>
          <a:off x="254451" y="22932112"/>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217712</xdr:colOff>
      <xdr:row>36</xdr:row>
      <xdr:rowOff>598708</xdr:rowOff>
    </xdr:from>
    <xdr:to>
      <xdr:col>0</xdr:col>
      <xdr:colOff>360587</xdr:colOff>
      <xdr:row>36</xdr:row>
      <xdr:rowOff>742708</xdr:rowOff>
    </xdr:to>
    <xdr:sp macro="" textlink="">
      <xdr:nvSpPr>
        <xdr:cNvPr id="181" name="180 Elipse">
          <a:extLst>
            <a:ext uri="{FF2B5EF4-FFF2-40B4-BE49-F238E27FC236}">
              <a16:creationId xmlns:a16="http://schemas.microsoft.com/office/drawing/2014/main" id="{00000000-0008-0000-0600-0000B5000000}"/>
            </a:ext>
          </a:extLst>
        </xdr:cNvPr>
        <xdr:cNvSpPr/>
      </xdr:nvSpPr>
      <xdr:spPr>
        <a:xfrm>
          <a:off x="8371112" y="23125333"/>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38</xdr:row>
      <xdr:rowOff>571494</xdr:rowOff>
    </xdr:from>
    <xdr:to>
      <xdr:col>0</xdr:col>
      <xdr:colOff>374194</xdr:colOff>
      <xdr:row>38</xdr:row>
      <xdr:rowOff>715494</xdr:rowOff>
    </xdr:to>
    <xdr:sp macro="" textlink="">
      <xdr:nvSpPr>
        <xdr:cNvPr id="184" name="183 Elipse">
          <a:extLst>
            <a:ext uri="{FF2B5EF4-FFF2-40B4-BE49-F238E27FC236}">
              <a16:creationId xmlns:a16="http://schemas.microsoft.com/office/drawing/2014/main" id="{00000000-0008-0000-0600-0000B8000000}"/>
            </a:ext>
          </a:extLst>
        </xdr:cNvPr>
        <xdr:cNvSpPr/>
      </xdr:nvSpPr>
      <xdr:spPr>
        <a:xfrm>
          <a:off x="8384719" y="24488769"/>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38</xdr:row>
      <xdr:rowOff>571494</xdr:rowOff>
    </xdr:from>
    <xdr:to>
      <xdr:col>0</xdr:col>
      <xdr:colOff>374194</xdr:colOff>
      <xdr:row>38</xdr:row>
      <xdr:rowOff>715494</xdr:rowOff>
    </xdr:to>
    <xdr:sp macro="" textlink="">
      <xdr:nvSpPr>
        <xdr:cNvPr id="185" name="184 Elipse">
          <a:extLst>
            <a:ext uri="{FF2B5EF4-FFF2-40B4-BE49-F238E27FC236}">
              <a16:creationId xmlns:a16="http://schemas.microsoft.com/office/drawing/2014/main" id="{00000000-0008-0000-0600-0000B9000000}"/>
            </a:ext>
          </a:extLst>
        </xdr:cNvPr>
        <xdr:cNvSpPr/>
      </xdr:nvSpPr>
      <xdr:spPr>
        <a:xfrm>
          <a:off x="8384719" y="24488769"/>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297994</xdr:colOff>
      <xdr:row>41</xdr:row>
      <xdr:rowOff>417734</xdr:rowOff>
    </xdr:from>
    <xdr:to>
      <xdr:col>0</xdr:col>
      <xdr:colOff>440869</xdr:colOff>
      <xdr:row>41</xdr:row>
      <xdr:rowOff>561734</xdr:rowOff>
    </xdr:to>
    <xdr:sp macro="" textlink="">
      <xdr:nvSpPr>
        <xdr:cNvPr id="187" name="186 Elipse">
          <a:extLst>
            <a:ext uri="{FF2B5EF4-FFF2-40B4-BE49-F238E27FC236}">
              <a16:creationId xmlns:a16="http://schemas.microsoft.com/office/drawing/2014/main" id="{00000000-0008-0000-0600-0000BB000000}"/>
            </a:ext>
          </a:extLst>
        </xdr:cNvPr>
        <xdr:cNvSpPr/>
      </xdr:nvSpPr>
      <xdr:spPr>
        <a:xfrm>
          <a:off x="297994" y="26525759"/>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oneCellAnchor>
    <xdr:from>
      <xdr:col>0</xdr:col>
      <xdr:colOff>244926</xdr:colOff>
      <xdr:row>53</xdr:row>
      <xdr:rowOff>598708</xdr:rowOff>
    </xdr:from>
    <xdr:ext cx="140220" cy="3442"/>
    <xdr:pic>
      <xdr:nvPicPr>
        <xdr:cNvPr id="193" name="192 Imagen">
          <a:extLst>
            <a:ext uri="{FF2B5EF4-FFF2-40B4-BE49-F238E27FC236}">
              <a16:creationId xmlns:a16="http://schemas.microsoft.com/office/drawing/2014/main" id="{00000000-0008-0000-0600-0000C1000000}"/>
            </a:ext>
          </a:extLst>
        </xdr:cNvPr>
        <xdr:cNvPicPr>
          <a:picLocks noChangeAspect="1"/>
        </xdr:cNvPicPr>
      </xdr:nvPicPr>
      <xdr:blipFill>
        <a:blip xmlns:r="http://schemas.openxmlformats.org/officeDocument/2006/relationships" r:embed="rId2"/>
        <a:stretch>
          <a:fillRect/>
        </a:stretch>
      </xdr:blipFill>
      <xdr:spPr>
        <a:xfrm>
          <a:off x="8398326" y="33983833"/>
          <a:ext cx="140220" cy="3442"/>
        </a:xfrm>
        <a:prstGeom prst="rect">
          <a:avLst/>
        </a:prstGeom>
      </xdr:spPr>
    </xdr:pic>
    <xdr:clientData/>
  </xdr:oneCellAnchor>
  <xdr:oneCellAnchor>
    <xdr:from>
      <xdr:col>0</xdr:col>
      <xdr:colOff>231319</xdr:colOff>
      <xdr:row>55</xdr:row>
      <xdr:rowOff>530673</xdr:rowOff>
    </xdr:from>
    <xdr:ext cx="140220" cy="3442"/>
    <xdr:pic>
      <xdr:nvPicPr>
        <xdr:cNvPr id="195" name="194 Imagen">
          <a:extLst>
            <a:ext uri="{FF2B5EF4-FFF2-40B4-BE49-F238E27FC236}">
              <a16:creationId xmlns:a16="http://schemas.microsoft.com/office/drawing/2014/main" id="{00000000-0008-0000-0600-0000C3000000}"/>
            </a:ext>
          </a:extLst>
        </xdr:cNvPr>
        <xdr:cNvPicPr>
          <a:picLocks noChangeAspect="1"/>
        </xdr:cNvPicPr>
      </xdr:nvPicPr>
      <xdr:blipFill>
        <a:blip xmlns:r="http://schemas.openxmlformats.org/officeDocument/2006/relationships" r:embed="rId1"/>
        <a:stretch>
          <a:fillRect/>
        </a:stretch>
      </xdr:blipFill>
      <xdr:spPr>
        <a:xfrm>
          <a:off x="8384719" y="35049273"/>
          <a:ext cx="140220" cy="3442"/>
        </a:xfrm>
        <a:prstGeom prst="rect">
          <a:avLst/>
        </a:prstGeom>
      </xdr:spPr>
    </xdr:pic>
    <xdr:clientData/>
  </xdr:oneCellAnchor>
  <xdr:twoCellAnchor>
    <xdr:from>
      <xdr:col>0</xdr:col>
      <xdr:colOff>266700</xdr:colOff>
      <xdr:row>38</xdr:row>
      <xdr:rowOff>333375</xdr:rowOff>
    </xdr:from>
    <xdr:to>
      <xdr:col>0</xdr:col>
      <xdr:colOff>409575</xdr:colOff>
      <xdr:row>38</xdr:row>
      <xdr:rowOff>477375</xdr:rowOff>
    </xdr:to>
    <xdr:sp macro="" textlink="">
      <xdr:nvSpPr>
        <xdr:cNvPr id="197" name="196 Elipse">
          <a:extLst>
            <a:ext uri="{FF2B5EF4-FFF2-40B4-BE49-F238E27FC236}">
              <a16:creationId xmlns:a16="http://schemas.microsoft.com/office/drawing/2014/main" id="{00000000-0008-0000-0600-0000C5000000}"/>
            </a:ext>
          </a:extLst>
        </xdr:cNvPr>
        <xdr:cNvSpPr/>
      </xdr:nvSpPr>
      <xdr:spPr>
        <a:xfrm>
          <a:off x="266700" y="24288750"/>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257175</xdr:colOff>
      <xdr:row>54</xdr:row>
      <xdr:rowOff>342900</xdr:rowOff>
    </xdr:from>
    <xdr:to>
      <xdr:col>0</xdr:col>
      <xdr:colOff>401175</xdr:colOff>
      <xdr:row>54</xdr:row>
      <xdr:rowOff>486900</xdr:rowOff>
    </xdr:to>
    <xdr:sp macro="" textlink="">
      <xdr:nvSpPr>
        <xdr:cNvPr id="198" name="Oval 33">
          <a:extLst>
            <a:ext uri="{FF2B5EF4-FFF2-40B4-BE49-F238E27FC236}">
              <a16:creationId xmlns:a16="http://schemas.microsoft.com/office/drawing/2014/main" id="{00000000-0008-0000-0600-0000C6000000}"/>
            </a:ext>
          </a:extLst>
        </xdr:cNvPr>
        <xdr:cNvSpPr/>
      </xdr:nvSpPr>
      <xdr:spPr>
        <a:xfrm>
          <a:off x="257175" y="34604325"/>
          <a:ext cx="1440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15</xdr:row>
      <xdr:rowOff>376766</xdr:rowOff>
    </xdr:from>
    <xdr:to>
      <xdr:col>0</xdr:col>
      <xdr:colOff>429683</xdr:colOff>
      <xdr:row>15</xdr:row>
      <xdr:rowOff>558800</xdr:rowOff>
    </xdr:to>
    <xdr:sp macro="" textlink="">
      <xdr:nvSpPr>
        <xdr:cNvPr id="58" name="Oval 6">
          <a:extLst>
            <a:ext uri="{FF2B5EF4-FFF2-40B4-BE49-F238E27FC236}">
              <a16:creationId xmlns:a16="http://schemas.microsoft.com/office/drawing/2014/main" id="{00000000-0008-0000-0600-00003A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16</xdr:row>
      <xdr:rowOff>376766</xdr:rowOff>
    </xdr:from>
    <xdr:to>
      <xdr:col>0</xdr:col>
      <xdr:colOff>429683</xdr:colOff>
      <xdr:row>16</xdr:row>
      <xdr:rowOff>558800</xdr:rowOff>
    </xdr:to>
    <xdr:sp macro="" textlink="">
      <xdr:nvSpPr>
        <xdr:cNvPr id="60" name="Oval 6">
          <a:extLst>
            <a:ext uri="{FF2B5EF4-FFF2-40B4-BE49-F238E27FC236}">
              <a16:creationId xmlns:a16="http://schemas.microsoft.com/office/drawing/2014/main" id="{00000000-0008-0000-0600-00003C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17</xdr:row>
      <xdr:rowOff>376766</xdr:rowOff>
    </xdr:from>
    <xdr:to>
      <xdr:col>0</xdr:col>
      <xdr:colOff>429683</xdr:colOff>
      <xdr:row>17</xdr:row>
      <xdr:rowOff>558800</xdr:rowOff>
    </xdr:to>
    <xdr:sp macro="" textlink="">
      <xdr:nvSpPr>
        <xdr:cNvPr id="67" name="Oval 6">
          <a:extLst>
            <a:ext uri="{FF2B5EF4-FFF2-40B4-BE49-F238E27FC236}">
              <a16:creationId xmlns:a16="http://schemas.microsoft.com/office/drawing/2014/main" id="{00000000-0008-0000-0600-000043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18</xdr:row>
      <xdr:rowOff>376766</xdr:rowOff>
    </xdr:from>
    <xdr:to>
      <xdr:col>0</xdr:col>
      <xdr:colOff>429683</xdr:colOff>
      <xdr:row>18</xdr:row>
      <xdr:rowOff>558800</xdr:rowOff>
    </xdr:to>
    <xdr:sp macro="" textlink="">
      <xdr:nvSpPr>
        <xdr:cNvPr id="73" name="Oval 6">
          <a:extLst>
            <a:ext uri="{FF2B5EF4-FFF2-40B4-BE49-F238E27FC236}">
              <a16:creationId xmlns:a16="http://schemas.microsoft.com/office/drawing/2014/main" id="{00000000-0008-0000-0600-000049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19</xdr:row>
      <xdr:rowOff>376766</xdr:rowOff>
    </xdr:from>
    <xdr:to>
      <xdr:col>0</xdr:col>
      <xdr:colOff>429683</xdr:colOff>
      <xdr:row>19</xdr:row>
      <xdr:rowOff>558800</xdr:rowOff>
    </xdr:to>
    <xdr:sp macro="" textlink="">
      <xdr:nvSpPr>
        <xdr:cNvPr id="77" name="Oval 6">
          <a:extLst>
            <a:ext uri="{FF2B5EF4-FFF2-40B4-BE49-F238E27FC236}">
              <a16:creationId xmlns:a16="http://schemas.microsoft.com/office/drawing/2014/main" id="{00000000-0008-0000-0600-00004D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20</xdr:row>
      <xdr:rowOff>376766</xdr:rowOff>
    </xdr:from>
    <xdr:to>
      <xdr:col>0</xdr:col>
      <xdr:colOff>429683</xdr:colOff>
      <xdr:row>20</xdr:row>
      <xdr:rowOff>558800</xdr:rowOff>
    </xdr:to>
    <xdr:sp macro="" textlink="">
      <xdr:nvSpPr>
        <xdr:cNvPr id="83" name="Oval 6">
          <a:extLst>
            <a:ext uri="{FF2B5EF4-FFF2-40B4-BE49-F238E27FC236}">
              <a16:creationId xmlns:a16="http://schemas.microsoft.com/office/drawing/2014/main" id="{00000000-0008-0000-0600-000053000000}"/>
            </a:ext>
          </a:extLst>
        </xdr:cNvPr>
        <xdr:cNvSpPr/>
      </xdr:nvSpPr>
      <xdr:spPr>
        <a:xfrm>
          <a:off x="247650" y="11349566"/>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21</xdr:row>
      <xdr:rowOff>376766</xdr:rowOff>
    </xdr:from>
    <xdr:to>
      <xdr:col>0</xdr:col>
      <xdr:colOff>429683</xdr:colOff>
      <xdr:row>21</xdr:row>
      <xdr:rowOff>558800</xdr:rowOff>
    </xdr:to>
    <xdr:sp macro="" textlink="">
      <xdr:nvSpPr>
        <xdr:cNvPr id="91" name="Oval 6">
          <a:extLst>
            <a:ext uri="{FF2B5EF4-FFF2-40B4-BE49-F238E27FC236}">
              <a16:creationId xmlns:a16="http://schemas.microsoft.com/office/drawing/2014/main" id="{00000000-0008-0000-0600-00005B000000}"/>
            </a:ext>
          </a:extLst>
        </xdr:cNvPr>
        <xdr:cNvSpPr/>
      </xdr:nvSpPr>
      <xdr:spPr>
        <a:xfrm>
          <a:off x="247650" y="120067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22</xdr:row>
      <xdr:rowOff>376766</xdr:rowOff>
    </xdr:from>
    <xdr:to>
      <xdr:col>0</xdr:col>
      <xdr:colOff>429683</xdr:colOff>
      <xdr:row>22</xdr:row>
      <xdr:rowOff>558800</xdr:rowOff>
    </xdr:to>
    <xdr:sp macro="" textlink="">
      <xdr:nvSpPr>
        <xdr:cNvPr id="92" name="Oval 6">
          <a:extLst>
            <a:ext uri="{FF2B5EF4-FFF2-40B4-BE49-F238E27FC236}">
              <a16:creationId xmlns:a16="http://schemas.microsoft.com/office/drawing/2014/main" id="{00000000-0008-0000-0600-00005C000000}"/>
            </a:ext>
          </a:extLst>
        </xdr:cNvPr>
        <xdr:cNvSpPr/>
      </xdr:nvSpPr>
      <xdr:spPr>
        <a:xfrm>
          <a:off x="247650" y="1263544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30</xdr:row>
      <xdr:rowOff>342900</xdr:rowOff>
    </xdr:from>
    <xdr:to>
      <xdr:col>0</xdr:col>
      <xdr:colOff>411480</xdr:colOff>
      <xdr:row>30</xdr:row>
      <xdr:rowOff>563880</xdr:rowOff>
    </xdr:to>
    <xdr:sp macro="" textlink="">
      <xdr:nvSpPr>
        <xdr:cNvPr id="103" name="Oval 27">
          <a:extLst>
            <a:ext uri="{FF2B5EF4-FFF2-40B4-BE49-F238E27FC236}">
              <a16:creationId xmlns:a16="http://schemas.microsoft.com/office/drawing/2014/main" id="{00000000-0008-0000-0600-000067000000}"/>
            </a:ext>
          </a:extLst>
        </xdr:cNvPr>
        <xdr:cNvSpPr/>
      </xdr:nvSpPr>
      <xdr:spPr>
        <a:xfrm>
          <a:off x="190500" y="16792575"/>
          <a:ext cx="97155"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39</xdr:row>
      <xdr:rowOff>571494</xdr:rowOff>
    </xdr:from>
    <xdr:to>
      <xdr:col>0</xdr:col>
      <xdr:colOff>374194</xdr:colOff>
      <xdr:row>39</xdr:row>
      <xdr:rowOff>715494</xdr:rowOff>
    </xdr:to>
    <xdr:sp macro="" textlink="">
      <xdr:nvSpPr>
        <xdr:cNvPr id="107" name="183 Elipse">
          <a:extLst>
            <a:ext uri="{FF2B5EF4-FFF2-40B4-BE49-F238E27FC236}">
              <a16:creationId xmlns:a16="http://schemas.microsoft.com/office/drawing/2014/main" id="{00000000-0008-0000-0600-00006B000000}"/>
            </a:ext>
          </a:extLst>
        </xdr:cNvPr>
        <xdr:cNvSpPr/>
      </xdr:nvSpPr>
      <xdr:spPr>
        <a:xfrm>
          <a:off x="231319" y="24355419"/>
          <a:ext cx="57150"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39</xdr:row>
      <xdr:rowOff>571494</xdr:rowOff>
    </xdr:from>
    <xdr:to>
      <xdr:col>0</xdr:col>
      <xdr:colOff>374194</xdr:colOff>
      <xdr:row>39</xdr:row>
      <xdr:rowOff>715494</xdr:rowOff>
    </xdr:to>
    <xdr:sp macro="" textlink="">
      <xdr:nvSpPr>
        <xdr:cNvPr id="108" name="184 Elipse">
          <a:extLst>
            <a:ext uri="{FF2B5EF4-FFF2-40B4-BE49-F238E27FC236}">
              <a16:creationId xmlns:a16="http://schemas.microsoft.com/office/drawing/2014/main" id="{00000000-0008-0000-0600-00006C000000}"/>
            </a:ext>
          </a:extLst>
        </xdr:cNvPr>
        <xdr:cNvSpPr/>
      </xdr:nvSpPr>
      <xdr:spPr>
        <a:xfrm>
          <a:off x="231319" y="24355419"/>
          <a:ext cx="57150"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2" name="183 Elipse">
          <a:extLst>
            <a:ext uri="{FF2B5EF4-FFF2-40B4-BE49-F238E27FC236}">
              <a16:creationId xmlns:a16="http://schemas.microsoft.com/office/drawing/2014/main" id="{00000000-0008-0000-0600-000070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3" name="184 Elipse">
          <a:extLst>
            <a:ext uri="{FF2B5EF4-FFF2-40B4-BE49-F238E27FC236}">
              <a16:creationId xmlns:a16="http://schemas.microsoft.com/office/drawing/2014/main" id="{00000000-0008-0000-0600-000071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8" name="183 Elipse">
          <a:extLst>
            <a:ext uri="{FF2B5EF4-FFF2-40B4-BE49-F238E27FC236}">
              <a16:creationId xmlns:a16="http://schemas.microsoft.com/office/drawing/2014/main" id="{00000000-0008-0000-0600-000076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9" name="184 Elipse">
          <a:extLst>
            <a:ext uri="{FF2B5EF4-FFF2-40B4-BE49-F238E27FC236}">
              <a16:creationId xmlns:a16="http://schemas.microsoft.com/office/drawing/2014/main" id="{00000000-0008-0000-0600-000077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20" name="183 Elipse">
          <a:extLst>
            <a:ext uri="{FF2B5EF4-FFF2-40B4-BE49-F238E27FC236}">
              <a16:creationId xmlns:a16="http://schemas.microsoft.com/office/drawing/2014/main" id="{00000000-0008-0000-0600-000078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21" name="184 Elipse">
          <a:extLst>
            <a:ext uri="{FF2B5EF4-FFF2-40B4-BE49-F238E27FC236}">
              <a16:creationId xmlns:a16="http://schemas.microsoft.com/office/drawing/2014/main" id="{00000000-0008-0000-0600-000079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29" name="183 Elipse">
          <a:extLst>
            <a:ext uri="{FF2B5EF4-FFF2-40B4-BE49-F238E27FC236}">
              <a16:creationId xmlns:a16="http://schemas.microsoft.com/office/drawing/2014/main" id="{00000000-0008-0000-0600-000081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30" name="184 Elipse">
          <a:extLst>
            <a:ext uri="{FF2B5EF4-FFF2-40B4-BE49-F238E27FC236}">
              <a16:creationId xmlns:a16="http://schemas.microsoft.com/office/drawing/2014/main" id="{00000000-0008-0000-0600-000082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31" name="183 Elipse">
          <a:extLst>
            <a:ext uri="{FF2B5EF4-FFF2-40B4-BE49-F238E27FC236}">
              <a16:creationId xmlns:a16="http://schemas.microsoft.com/office/drawing/2014/main" id="{00000000-0008-0000-0600-000083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32" name="184 Elipse">
          <a:extLst>
            <a:ext uri="{FF2B5EF4-FFF2-40B4-BE49-F238E27FC236}">
              <a16:creationId xmlns:a16="http://schemas.microsoft.com/office/drawing/2014/main" id="{00000000-0008-0000-0600-000084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238125</xdr:colOff>
      <xdr:row>44</xdr:row>
      <xdr:rowOff>323850</xdr:rowOff>
    </xdr:from>
    <xdr:to>
      <xdr:col>0</xdr:col>
      <xdr:colOff>459105</xdr:colOff>
      <xdr:row>44</xdr:row>
      <xdr:rowOff>516255</xdr:rowOff>
    </xdr:to>
    <xdr:sp macro="" textlink="">
      <xdr:nvSpPr>
        <xdr:cNvPr id="137" name="Oval 33">
          <a:extLst>
            <a:ext uri="{FF2B5EF4-FFF2-40B4-BE49-F238E27FC236}">
              <a16:creationId xmlns:a16="http://schemas.microsoft.com/office/drawing/2014/main" id="{00000000-0008-0000-0600-000089000000}"/>
            </a:ext>
          </a:extLst>
        </xdr:cNvPr>
        <xdr:cNvSpPr/>
      </xdr:nvSpPr>
      <xdr:spPr>
        <a:xfrm>
          <a:off x="238125" y="27203400"/>
          <a:ext cx="49530" cy="19240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7" name="183 Elipse">
          <a:extLst>
            <a:ext uri="{FF2B5EF4-FFF2-40B4-BE49-F238E27FC236}">
              <a16:creationId xmlns:a16="http://schemas.microsoft.com/office/drawing/2014/main" id="{00000000-0008-0000-0600-000093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8" name="184 Elipse">
          <a:extLst>
            <a:ext uri="{FF2B5EF4-FFF2-40B4-BE49-F238E27FC236}">
              <a16:creationId xmlns:a16="http://schemas.microsoft.com/office/drawing/2014/main" id="{00000000-0008-0000-0600-000094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9" name="183 Elipse">
          <a:extLst>
            <a:ext uri="{FF2B5EF4-FFF2-40B4-BE49-F238E27FC236}">
              <a16:creationId xmlns:a16="http://schemas.microsoft.com/office/drawing/2014/main" id="{00000000-0008-0000-0600-000095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50" name="184 Elipse">
          <a:extLst>
            <a:ext uri="{FF2B5EF4-FFF2-40B4-BE49-F238E27FC236}">
              <a16:creationId xmlns:a16="http://schemas.microsoft.com/office/drawing/2014/main" id="{00000000-0008-0000-0600-000096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228600</xdr:colOff>
      <xdr:row>53</xdr:row>
      <xdr:rowOff>282575</xdr:rowOff>
    </xdr:from>
    <xdr:to>
      <xdr:col>0</xdr:col>
      <xdr:colOff>372600</xdr:colOff>
      <xdr:row>53</xdr:row>
      <xdr:rowOff>426575</xdr:rowOff>
    </xdr:to>
    <xdr:sp macro="" textlink="">
      <xdr:nvSpPr>
        <xdr:cNvPr id="201" name="Oval 33">
          <a:extLst>
            <a:ext uri="{FF2B5EF4-FFF2-40B4-BE49-F238E27FC236}">
              <a16:creationId xmlns:a16="http://schemas.microsoft.com/office/drawing/2014/main" id="{00000000-0008-0000-0600-0000C9000000}"/>
            </a:ext>
          </a:extLst>
        </xdr:cNvPr>
        <xdr:cNvSpPr/>
      </xdr:nvSpPr>
      <xdr:spPr>
        <a:xfrm>
          <a:off x="228600" y="33239075"/>
          <a:ext cx="58275" cy="11542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54</xdr:row>
      <xdr:rowOff>598708</xdr:rowOff>
    </xdr:from>
    <xdr:ext cx="140220" cy="3442"/>
    <xdr:pic>
      <xdr:nvPicPr>
        <xdr:cNvPr id="202" name="192 Imagen">
          <a:extLst>
            <a:ext uri="{FF2B5EF4-FFF2-40B4-BE49-F238E27FC236}">
              <a16:creationId xmlns:a16="http://schemas.microsoft.com/office/drawing/2014/main" id="{00000000-0008-0000-0600-0000CA000000}"/>
            </a:ext>
          </a:extLst>
        </xdr:cNvPr>
        <xdr:cNvPicPr>
          <a:picLocks noChangeAspect="1"/>
        </xdr:cNvPicPr>
      </xdr:nvPicPr>
      <xdr:blipFill>
        <a:blip xmlns:r="http://schemas.openxmlformats.org/officeDocument/2006/relationships" r:embed="rId2"/>
        <a:stretch>
          <a:fillRect/>
        </a:stretch>
      </xdr:blipFill>
      <xdr:spPr>
        <a:xfrm>
          <a:off x="244926" y="33755233"/>
          <a:ext cx="140220" cy="3442"/>
        </a:xfrm>
        <a:prstGeom prst="rect">
          <a:avLst/>
        </a:prstGeom>
      </xdr:spPr>
    </xdr:pic>
    <xdr:clientData/>
  </xdr:oneCellAnchor>
  <xdr:twoCellAnchor>
    <xdr:from>
      <xdr:col>0</xdr:col>
      <xdr:colOff>228600</xdr:colOff>
      <xdr:row>54</xdr:row>
      <xdr:rowOff>282575</xdr:rowOff>
    </xdr:from>
    <xdr:to>
      <xdr:col>0</xdr:col>
      <xdr:colOff>372600</xdr:colOff>
      <xdr:row>54</xdr:row>
      <xdr:rowOff>426575</xdr:rowOff>
    </xdr:to>
    <xdr:sp macro="" textlink="">
      <xdr:nvSpPr>
        <xdr:cNvPr id="203" name="Oval 33">
          <a:extLst>
            <a:ext uri="{FF2B5EF4-FFF2-40B4-BE49-F238E27FC236}">
              <a16:creationId xmlns:a16="http://schemas.microsoft.com/office/drawing/2014/main" id="{00000000-0008-0000-0600-0000CB000000}"/>
            </a:ext>
          </a:extLst>
        </xdr:cNvPr>
        <xdr:cNvSpPr/>
      </xdr:nvSpPr>
      <xdr:spPr>
        <a:xfrm>
          <a:off x="228600" y="33639125"/>
          <a:ext cx="58275" cy="11542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54</xdr:row>
      <xdr:rowOff>598708</xdr:rowOff>
    </xdr:from>
    <xdr:ext cx="140220" cy="3442"/>
    <xdr:pic>
      <xdr:nvPicPr>
        <xdr:cNvPr id="204" name="192 Imagen">
          <a:extLst>
            <a:ext uri="{FF2B5EF4-FFF2-40B4-BE49-F238E27FC236}">
              <a16:creationId xmlns:a16="http://schemas.microsoft.com/office/drawing/2014/main" id="{00000000-0008-0000-0600-0000CC000000}"/>
            </a:ext>
          </a:extLst>
        </xdr:cNvPr>
        <xdr:cNvPicPr>
          <a:picLocks noChangeAspect="1"/>
        </xdr:cNvPicPr>
      </xdr:nvPicPr>
      <xdr:blipFill>
        <a:blip xmlns:r="http://schemas.openxmlformats.org/officeDocument/2006/relationships" r:embed="rId2"/>
        <a:stretch>
          <a:fillRect/>
        </a:stretch>
      </xdr:blipFill>
      <xdr:spPr>
        <a:xfrm>
          <a:off x="244926" y="33755233"/>
          <a:ext cx="140220" cy="3442"/>
        </a:xfrm>
        <a:prstGeom prst="rect">
          <a:avLst/>
        </a:prstGeom>
      </xdr:spPr>
    </xdr:pic>
    <xdr:clientData/>
  </xdr:oneCellAnchor>
  <xdr:twoCellAnchor>
    <xdr:from>
      <xdr:col>0</xdr:col>
      <xdr:colOff>257175</xdr:colOff>
      <xdr:row>55</xdr:row>
      <xdr:rowOff>342900</xdr:rowOff>
    </xdr:from>
    <xdr:to>
      <xdr:col>0</xdr:col>
      <xdr:colOff>401175</xdr:colOff>
      <xdr:row>55</xdr:row>
      <xdr:rowOff>486900</xdr:rowOff>
    </xdr:to>
    <xdr:sp macro="" textlink="">
      <xdr:nvSpPr>
        <xdr:cNvPr id="205" name="Oval 33">
          <a:extLst>
            <a:ext uri="{FF2B5EF4-FFF2-40B4-BE49-F238E27FC236}">
              <a16:creationId xmlns:a16="http://schemas.microsoft.com/office/drawing/2014/main" id="{00000000-0008-0000-0600-0000CD000000}"/>
            </a:ext>
          </a:extLst>
        </xdr:cNvPr>
        <xdr:cNvSpPr/>
      </xdr:nvSpPr>
      <xdr:spPr>
        <a:xfrm>
          <a:off x="257175" y="34099500"/>
          <a:ext cx="297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55</xdr:row>
      <xdr:rowOff>598708</xdr:rowOff>
    </xdr:from>
    <xdr:ext cx="140220" cy="3442"/>
    <xdr:pic>
      <xdr:nvPicPr>
        <xdr:cNvPr id="206" name="192 Imagen">
          <a:extLst>
            <a:ext uri="{FF2B5EF4-FFF2-40B4-BE49-F238E27FC236}">
              <a16:creationId xmlns:a16="http://schemas.microsoft.com/office/drawing/2014/main" id="{00000000-0008-0000-0600-0000CE000000}"/>
            </a:ext>
          </a:extLst>
        </xdr:cNvPr>
        <xdr:cNvPicPr>
          <a:picLocks noChangeAspect="1"/>
        </xdr:cNvPicPr>
      </xdr:nvPicPr>
      <xdr:blipFill>
        <a:blip xmlns:r="http://schemas.openxmlformats.org/officeDocument/2006/relationships" r:embed="rId2"/>
        <a:stretch>
          <a:fillRect/>
        </a:stretch>
      </xdr:blipFill>
      <xdr:spPr>
        <a:xfrm>
          <a:off x="244926" y="34260058"/>
          <a:ext cx="140220" cy="3442"/>
        </a:xfrm>
        <a:prstGeom prst="rect">
          <a:avLst/>
        </a:prstGeom>
      </xdr:spPr>
    </xdr:pic>
    <xdr:clientData/>
  </xdr:oneCellAnchor>
  <xdr:twoCellAnchor>
    <xdr:from>
      <xdr:col>0</xdr:col>
      <xdr:colOff>228600</xdr:colOff>
      <xdr:row>55</xdr:row>
      <xdr:rowOff>282575</xdr:rowOff>
    </xdr:from>
    <xdr:to>
      <xdr:col>0</xdr:col>
      <xdr:colOff>372600</xdr:colOff>
      <xdr:row>55</xdr:row>
      <xdr:rowOff>426575</xdr:rowOff>
    </xdr:to>
    <xdr:sp macro="" textlink="">
      <xdr:nvSpPr>
        <xdr:cNvPr id="207" name="Oval 33">
          <a:extLst>
            <a:ext uri="{FF2B5EF4-FFF2-40B4-BE49-F238E27FC236}">
              <a16:creationId xmlns:a16="http://schemas.microsoft.com/office/drawing/2014/main" id="{00000000-0008-0000-0600-0000CF000000}"/>
            </a:ext>
          </a:extLst>
        </xdr:cNvPr>
        <xdr:cNvSpPr/>
      </xdr:nvSpPr>
      <xdr:spPr>
        <a:xfrm>
          <a:off x="228600" y="34039175"/>
          <a:ext cx="58275"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857250</xdr:colOff>
      <xdr:row>23</xdr:row>
      <xdr:rowOff>9525</xdr:rowOff>
    </xdr:from>
    <xdr:to>
      <xdr:col>9</xdr:col>
      <xdr:colOff>619125</xdr:colOff>
      <xdr:row>36</xdr:row>
      <xdr:rowOff>133350</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1619250</xdr:colOff>
      <xdr:row>17</xdr:row>
      <xdr:rowOff>4762</xdr:rowOff>
    </xdr:from>
    <xdr:to>
      <xdr:col>4</xdr:col>
      <xdr:colOff>238125</xdr:colOff>
      <xdr:row>30</xdr:row>
      <xdr:rowOff>147637</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FFFF00"/>
    <pageSetUpPr fitToPage="1"/>
  </sheetPr>
  <dimension ref="A1:BB186"/>
  <sheetViews>
    <sheetView showGridLines="0" tabSelected="1" topLeftCell="A4" zoomScale="50" zoomScaleNormal="50" zoomScaleSheetLayoutView="70" workbookViewId="0">
      <selection activeCell="D144" sqref="D144"/>
    </sheetView>
  </sheetViews>
  <sheetFormatPr baseColWidth="10" defaultColWidth="0" defaultRowHeight="21" zeroHeight="1" x14ac:dyDescent="0.25"/>
  <cols>
    <col min="1" max="1" width="3.625" style="5" customWidth="1"/>
    <col min="2" max="2" width="8.25" style="5" customWidth="1"/>
    <col min="3" max="3" width="50.375" style="5" customWidth="1"/>
    <col min="4" max="4" width="51.875" style="5" customWidth="1"/>
    <col min="5" max="5" width="13.375" style="5" customWidth="1"/>
    <col min="6" max="6" width="56.125" style="5" customWidth="1"/>
    <col min="7" max="7" width="24.875" style="5" customWidth="1"/>
    <col min="8" max="8" width="3.25" style="64" customWidth="1"/>
    <col min="9" max="9" width="4.125" style="15" customWidth="1"/>
    <col min="10" max="10" width="4" style="63" customWidth="1"/>
    <col min="11" max="11" width="17.875" style="5" hidden="1" customWidth="1"/>
    <col min="12" max="54" width="0.125" style="5" hidden="1" customWidth="1"/>
    <col min="55" max="16384" width="1.125" style="5" hidden="1"/>
  </cols>
  <sheetData>
    <row r="1" spans="2:10" ht="21" hidden="1" customHeight="1" x14ac:dyDescent="0.25">
      <c r="B1" s="6"/>
      <c r="C1" s="6"/>
      <c r="D1" s="6"/>
      <c r="E1" s="6"/>
      <c r="I1" s="5"/>
      <c r="J1" s="62"/>
    </row>
    <row r="2" spans="2:10" ht="15" hidden="1" customHeight="1" x14ac:dyDescent="0.5">
      <c r="B2" s="7"/>
      <c r="C2" s="7"/>
      <c r="D2" s="7"/>
      <c r="E2" s="6"/>
      <c r="I2" s="5"/>
      <c r="J2" s="62"/>
    </row>
    <row r="3" spans="2:10" ht="15" hidden="1" customHeight="1" x14ac:dyDescent="0.5">
      <c r="B3" s="7"/>
      <c r="C3" s="7"/>
      <c r="D3" s="7"/>
      <c r="E3" s="6"/>
      <c r="I3" s="5"/>
      <c r="J3" s="62"/>
    </row>
    <row r="4" spans="2:10" ht="15" customHeight="1" x14ac:dyDescent="0.25">
      <c r="B4" s="154" t="s">
        <v>361</v>
      </c>
      <c r="C4" s="154"/>
      <c r="D4" s="154"/>
      <c r="E4" s="154"/>
      <c r="F4" s="154"/>
      <c r="G4" s="144" t="s">
        <v>224</v>
      </c>
      <c r="I4" s="5"/>
      <c r="J4" s="62"/>
    </row>
    <row r="5" spans="2:10" ht="15" customHeight="1" x14ac:dyDescent="0.25">
      <c r="B5" s="154"/>
      <c r="C5" s="154"/>
      <c r="D5" s="154"/>
      <c r="E5" s="154"/>
      <c r="F5" s="154"/>
      <c r="G5" s="144"/>
      <c r="I5" s="5"/>
      <c r="J5" s="62"/>
    </row>
    <row r="6" spans="2:10" ht="44.45" customHeight="1" x14ac:dyDescent="0.25">
      <c r="B6" s="154"/>
      <c r="C6" s="154"/>
      <c r="D6" s="154"/>
      <c r="E6" s="154"/>
      <c r="F6" s="154"/>
      <c r="G6" s="144"/>
      <c r="I6" s="5"/>
      <c r="J6" s="62"/>
    </row>
    <row r="7" spans="2:10" ht="6.75" customHeight="1" x14ac:dyDescent="0.25">
      <c r="I7" s="5"/>
      <c r="J7" s="62"/>
    </row>
    <row r="8" spans="2:10" x14ac:dyDescent="0.25">
      <c r="B8" s="145" t="s">
        <v>234</v>
      </c>
      <c r="C8" s="146"/>
      <c r="D8" s="146"/>
      <c r="E8" s="146"/>
      <c r="F8" s="149"/>
      <c r="G8" s="150"/>
      <c r="I8" s="5"/>
      <c r="J8" s="62"/>
    </row>
    <row r="9" spans="2:10" ht="15.95" customHeight="1" x14ac:dyDescent="0.25">
      <c r="B9" s="147"/>
      <c r="C9" s="148"/>
      <c r="D9" s="148"/>
      <c r="E9" s="148"/>
      <c r="F9" s="151"/>
      <c r="G9" s="152"/>
      <c r="I9" s="5"/>
      <c r="J9" s="62"/>
    </row>
    <row r="10" spans="2:10" x14ac:dyDescent="0.35">
      <c r="B10" s="8"/>
      <c r="C10" s="12" t="s">
        <v>0</v>
      </c>
      <c r="D10" s="13"/>
      <c r="E10" s="9"/>
      <c r="G10" s="10"/>
      <c r="I10" s="5"/>
      <c r="J10" s="62"/>
    </row>
    <row r="11" spans="2:10" ht="27.95" customHeight="1" x14ac:dyDescent="0.35">
      <c r="B11" s="11"/>
      <c r="C11" s="12" t="s">
        <v>1</v>
      </c>
      <c r="D11" s="13"/>
      <c r="E11" s="13"/>
      <c r="F11" s="13"/>
      <c r="G11" s="10"/>
      <c r="I11" s="5"/>
      <c r="J11" s="62"/>
    </row>
    <row r="12" spans="2:10" ht="27.95" customHeight="1" x14ac:dyDescent="0.35">
      <c r="B12" s="11"/>
      <c r="C12" s="12" t="s">
        <v>229</v>
      </c>
      <c r="D12" s="13"/>
      <c r="E12" s="13"/>
      <c r="F12" s="13"/>
      <c r="G12" s="10"/>
      <c r="I12" s="5"/>
      <c r="J12" s="62"/>
    </row>
    <row r="13" spans="2:10" ht="27.95" customHeight="1" x14ac:dyDescent="0.35">
      <c r="B13" s="11"/>
      <c r="C13" s="12" t="s">
        <v>2</v>
      </c>
      <c r="D13" s="110"/>
      <c r="E13" s="14"/>
      <c r="F13" s="13"/>
      <c r="G13" s="10"/>
      <c r="I13" s="5"/>
      <c r="J13" s="62"/>
    </row>
    <row r="14" spans="2:10" ht="42.6" customHeight="1" x14ac:dyDescent="0.35">
      <c r="B14" s="11"/>
      <c r="C14" s="113" t="s">
        <v>226</v>
      </c>
      <c r="D14" s="153"/>
      <c r="E14" s="153"/>
      <c r="F14" s="13"/>
      <c r="G14" s="10"/>
      <c r="I14" s="5"/>
      <c r="J14" s="62"/>
    </row>
    <row r="15" spans="2:10" ht="43.5" customHeight="1" x14ac:dyDescent="0.35">
      <c r="B15" s="11"/>
      <c r="C15" s="113" t="s">
        <v>227</v>
      </c>
      <c r="D15" s="13"/>
      <c r="E15" s="13"/>
      <c r="F15" s="13"/>
      <c r="G15" s="10"/>
      <c r="I15" s="5"/>
      <c r="J15" s="62"/>
    </row>
    <row r="16" spans="2:10" ht="27.95" customHeight="1" x14ac:dyDescent="0.35">
      <c r="B16" s="11"/>
      <c r="C16" s="12" t="s">
        <v>3</v>
      </c>
      <c r="D16" s="13"/>
      <c r="E16" s="13"/>
      <c r="F16" s="13"/>
      <c r="G16" s="10"/>
      <c r="I16" s="5"/>
      <c r="J16" s="62"/>
    </row>
    <row r="17" spans="2:10" ht="27.95" customHeight="1" x14ac:dyDescent="0.35">
      <c r="B17" s="8"/>
      <c r="C17" s="12" t="s">
        <v>225</v>
      </c>
      <c r="D17" s="13"/>
      <c r="E17" s="14"/>
      <c r="F17" s="14"/>
      <c r="G17" s="10"/>
      <c r="I17" s="5"/>
      <c r="J17" s="62"/>
    </row>
    <row r="18" spans="2:10" ht="27.95" customHeight="1" x14ac:dyDescent="0.35">
      <c r="B18" s="8"/>
      <c r="C18" s="12" t="s">
        <v>228</v>
      </c>
      <c r="D18" s="13"/>
      <c r="E18" s="14"/>
      <c r="F18" s="14"/>
      <c r="G18" s="10"/>
      <c r="I18" s="5"/>
      <c r="J18" s="62"/>
    </row>
    <row r="19" spans="2:10" ht="27.95" customHeight="1" x14ac:dyDescent="0.35">
      <c r="B19" s="11"/>
      <c r="C19" s="12" t="s">
        <v>230</v>
      </c>
      <c r="D19" s="13"/>
      <c r="E19" s="13"/>
      <c r="F19" s="13"/>
      <c r="G19" s="10"/>
      <c r="J19" s="62"/>
    </row>
    <row r="20" spans="2:10" x14ac:dyDescent="0.25">
      <c r="B20" s="11"/>
      <c r="G20" s="10"/>
      <c r="J20" s="62"/>
    </row>
    <row r="21" spans="2:10" x14ac:dyDescent="0.25">
      <c r="B21" s="147" t="s">
        <v>4</v>
      </c>
      <c r="C21" s="148"/>
      <c r="D21" s="148"/>
      <c r="E21" s="148"/>
      <c r="F21" s="148"/>
      <c r="G21" s="158"/>
      <c r="J21" s="62"/>
    </row>
    <row r="22" spans="2:10" ht="15.95" customHeight="1" x14ac:dyDescent="0.25">
      <c r="B22" s="147"/>
      <c r="C22" s="148"/>
      <c r="D22" s="148"/>
      <c r="E22" s="148"/>
      <c r="F22" s="148"/>
      <c r="G22" s="158"/>
      <c r="J22" s="62"/>
    </row>
    <row r="23" spans="2:10" ht="33" customHeight="1" x14ac:dyDescent="0.25">
      <c r="B23" s="159" t="s">
        <v>362</v>
      </c>
      <c r="C23" s="160"/>
      <c r="D23" s="160"/>
      <c r="E23" s="160"/>
      <c r="F23" s="160"/>
      <c r="G23" s="161"/>
      <c r="J23" s="62"/>
    </row>
    <row r="24" spans="2:10" x14ac:dyDescent="0.25">
      <c r="B24" s="8"/>
      <c r="C24" s="9"/>
      <c r="D24" s="9"/>
      <c r="E24" s="9"/>
      <c r="F24" s="9"/>
      <c r="G24" s="10"/>
      <c r="J24" s="62"/>
    </row>
    <row r="25" spans="2:10" ht="18" customHeight="1" x14ac:dyDescent="0.25">
      <c r="B25" s="147" t="s">
        <v>236</v>
      </c>
      <c r="C25" s="148"/>
      <c r="D25" s="148"/>
      <c r="E25" s="148"/>
      <c r="F25" s="148"/>
      <c r="G25" s="158"/>
      <c r="J25" s="62"/>
    </row>
    <row r="26" spans="2:10" ht="18" customHeight="1" x14ac:dyDescent="0.25">
      <c r="B26" s="147"/>
      <c r="C26" s="148"/>
      <c r="D26" s="148"/>
      <c r="E26" s="148"/>
      <c r="F26" s="148"/>
      <c r="G26" s="158"/>
      <c r="J26" s="62"/>
    </row>
    <row r="27" spans="2:10" ht="85.5" customHeight="1" x14ac:dyDescent="0.25">
      <c r="B27" s="162" t="s">
        <v>363</v>
      </c>
      <c r="C27" s="163"/>
      <c r="D27" s="163"/>
      <c r="E27" s="163"/>
      <c r="F27" s="163"/>
      <c r="G27" s="164"/>
      <c r="J27" s="62"/>
    </row>
    <row r="28" spans="2:10" ht="11.1" customHeight="1" x14ac:dyDescent="0.25">
      <c r="B28" s="16"/>
      <c r="C28" s="17"/>
      <c r="D28" s="17"/>
      <c r="E28" s="17"/>
      <c r="F28" s="17"/>
      <c r="G28" s="18"/>
      <c r="J28" s="62"/>
    </row>
    <row r="29" spans="2:10" ht="12" customHeight="1" x14ac:dyDescent="0.35">
      <c r="I29" s="19" t="s">
        <v>5</v>
      </c>
      <c r="J29" s="62"/>
    </row>
    <row r="30" spans="2:10" ht="32.1" hidden="1" customHeight="1" x14ac:dyDescent="0.35">
      <c r="B30" s="20"/>
      <c r="C30" s="21"/>
      <c r="D30" s="165" t="s">
        <v>21</v>
      </c>
      <c r="E30" s="165"/>
      <c r="F30" s="22" t="s">
        <v>213</v>
      </c>
      <c r="G30" s="23" t="s">
        <v>6</v>
      </c>
      <c r="I30" s="19" t="s">
        <v>7</v>
      </c>
      <c r="J30" s="62"/>
    </row>
    <row r="31" spans="2:10" ht="8.25" customHeight="1" x14ac:dyDescent="0.35">
      <c r="I31" s="19" t="s">
        <v>8</v>
      </c>
      <c r="J31" s="62"/>
    </row>
    <row r="32" spans="2:10" ht="15" customHeight="1" x14ac:dyDescent="0.25">
      <c r="B32" s="166" t="s">
        <v>9</v>
      </c>
      <c r="C32" s="166"/>
      <c r="D32" s="166"/>
      <c r="E32" s="166"/>
      <c r="F32" s="166"/>
      <c r="G32" s="166"/>
      <c r="J32" s="62"/>
    </row>
    <row r="33" spans="2:10" ht="24" customHeight="1" x14ac:dyDescent="0.25">
      <c r="B33" s="166"/>
      <c r="C33" s="166"/>
      <c r="D33" s="166"/>
      <c r="E33" s="166"/>
      <c r="F33" s="166"/>
      <c r="G33" s="166"/>
      <c r="J33" s="62"/>
    </row>
    <row r="34" spans="2:10" ht="51.95" customHeight="1" x14ac:dyDescent="0.25">
      <c r="B34" s="24" t="s">
        <v>10</v>
      </c>
      <c r="C34" s="25" t="s">
        <v>238</v>
      </c>
      <c r="D34" s="25" t="s">
        <v>237</v>
      </c>
      <c r="E34" s="26" t="s">
        <v>12</v>
      </c>
      <c r="F34" s="138" t="s">
        <v>233</v>
      </c>
      <c r="G34" s="138"/>
      <c r="J34" s="62"/>
    </row>
    <row r="35" spans="2:10" s="29" customFormat="1" ht="66.599999999999994" customHeight="1" x14ac:dyDescent="0.25">
      <c r="B35" s="27">
        <v>1</v>
      </c>
      <c r="C35" s="112" t="s">
        <v>239</v>
      </c>
      <c r="D35" s="124" t="s">
        <v>243</v>
      </c>
      <c r="E35" s="28" t="s">
        <v>7</v>
      </c>
      <c r="F35" s="134" t="str">
        <f t="shared" ref="F35:F41" si="0">+IF(E35="NO",I35,"")</f>
        <v>Implementar Protocolo de Sílice, partiendo con realizar evaluación cualitativa e incorporar resultados en MIPER y Reglamento Interno. Programar actividades de gestión del riesgo en Comité Paritario.</v>
      </c>
      <c r="G35" s="134"/>
      <c r="H35" s="114">
        <f>IF(E35="SI",1,0)</f>
        <v>0</v>
      </c>
      <c r="I35" s="120" t="s">
        <v>348</v>
      </c>
      <c r="J35" s="116">
        <f>IF(E35="NC",0,1)</f>
        <v>1</v>
      </c>
    </row>
    <row r="36" spans="2:10" s="29" customFormat="1" ht="105.95" customHeight="1" x14ac:dyDescent="0.25">
      <c r="B36" s="27">
        <v>2</v>
      </c>
      <c r="C36" s="112" t="s">
        <v>240</v>
      </c>
      <c r="D36" s="124" t="s">
        <v>327</v>
      </c>
      <c r="E36" s="28" t="s">
        <v>7</v>
      </c>
      <c r="F36" s="134" t="str">
        <f t="shared" si="0"/>
        <v>Solicitar capacitación sobre riesgos de la sílice, medidas de control y métodos de trabajo correctos, a Experto en Prevención de Riesgos Empresa o pedir Curso ACHS.</v>
      </c>
      <c r="G36" s="134"/>
      <c r="H36" s="114">
        <f t="shared" ref="H36:H83" si="1">IF(E36="SI",1,0)</f>
        <v>0</v>
      </c>
      <c r="I36" s="120" t="s">
        <v>313</v>
      </c>
      <c r="J36" s="116">
        <f>IF(E36="NC",0,1)</f>
        <v>1</v>
      </c>
    </row>
    <row r="37" spans="2:10" s="29" customFormat="1" ht="75.95" customHeight="1" x14ac:dyDescent="0.25">
      <c r="B37" s="27">
        <v>3</v>
      </c>
      <c r="C37" s="112" t="s">
        <v>328</v>
      </c>
      <c r="D37" s="124" t="s">
        <v>244</v>
      </c>
      <c r="E37" s="28" t="s">
        <v>7</v>
      </c>
      <c r="F37" s="134" t="str">
        <f t="shared" si="0"/>
        <v>Realizar charla de información sobre Protocolo de Sílice o entregar ficha técnica correspondiente (Existe PPT y fichas técnicas ACHS). Dejar acta de registro con firmas del personal capacitado.</v>
      </c>
      <c r="G37" s="134"/>
      <c r="H37" s="114">
        <f t="shared" si="1"/>
        <v>0</v>
      </c>
      <c r="I37" s="120" t="s">
        <v>357</v>
      </c>
      <c r="J37" s="116">
        <f t="shared" ref="J37:J43" si="2">IF(E37="NC",0,1)</f>
        <v>1</v>
      </c>
    </row>
    <row r="38" spans="2:10" s="29" customFormat="1" ht="65.45" customHeight="1" x14ac:dyDescent="0.25">
      <c r="B38" s="27">
        <v>4</v>
      </c>
      <c r="C38" s="112" t="s">
        <v>329</v>
      </c>
      <c r="D38" s="124" t="s">
        <v>245</v>
      </c>
      <c r="E38" s="28" t="s">
        <v>7</v>
      </c>
      <c r="F38" s="134" t="str">
        <f t="shared" si="0"/>
        <v>Instalar letreros, sobre los riesgos, consecuencias para la salud y medidas preventivas de la exposición a sílice.</v>
      </c>
      <c r="G38" s="134"/>
      <c r="H38" s="114">
        <f t="shared" si="1"/>
        <v>0</v>
      </c>
      <c r="I38" s="121" t="s">
        <v>314</v>
      </c>
      <c r="J38" s="116">
        <f t="shared" si="2"/>
        <v>1</v>
      </c>
    </row>
    <row r="39" spans="2:10" s="29" customFormat="1" ht="87.6" customHeight="1" x14ac:dyDescent="0.25">
      <c r="B39" s="131">
        <v>5</v>
      </c>
      <c r="C39" s="129" t="s">
        <v>241</v>
      </c>
      <c r="D39" s="124" t="s">
        <v>364</v>
      </c>
      <c r="E39" s="28" t="s">
        <v>7</v>
      </c>
      <c r="F39" s="134" t="str">
        <f t="shared" si="0"/>
        <v>Elaborar cronograma de actividades para incorporar en SGSST las directrices OIT que se puede descargar de www.asrm.cl. Si no posee SGSST, puede utilizar Guía para elaborar un Sistema de Gestión de Seguridad y Salud en el trabajo, desarrollada por ACHS.</v>
      </c>
      <c r="G39" s="134"/>
      <c r="H39" s="114">
        <f t="shared" si="1"/>
        <v>0</v>
      </c>
      <c r="I39" s="121" t="s">
        <v>367</v>
      </c>
      <c r="J39" s="116">
        <f t="shared" si="2"/>
        <v>1</v>
      </c>
    </row>
    <row r="40" spans="2:10" s="29" customFormat="1" ht="81.599999999999994" customHeight="1" x14ac:dyDescent="0.25">
      <c r="B40" s="27">
        <v>6</v>
      </c>
      <c r="C40" s="112" t="s">
        <v>242</v>
      </c>
      <c r="D40" s="124" t="s">
        <v>246</v>
      </c>
      <c r="E40" s="28" t="s">
        <v>7</v>
      </c>
      <c r="F40" s="134" t="str">
        <f t="shared" si="0"/>
        <v>Hacer programa anual de capacitación incorporando cursos disponibles en ACHS. Curso Prevención de Silicosis Para Trabajadores Expuestos a Sílice.</v>
      </c>
      <c r="G40" s="134"/>
      <c r="H40" s="114">
        <f t="shared" si="1"/>
        <v>0</v>
      </c>
      <c r="I40" s="120" t="s">
        <v>358</v>
      </c>
      <c r="J40" s="116">
        <f t="shared" si="2"/>
        <v>1</v>
      </c>
    </row>
    <row r="41" spans="2:10" s="29" customFormat="1" ht="111.95" customHeight="1" x14ac:dyDescent="0.25">
      <c r="B41" s="131">
        <v>7</v>
      </c>
      <c r="C41" s="130" t="s">
        <v>330</v>
      </c>
      <c r="D41" s="127" t="s">
        <v>248</v>
      </c>
      <c r="E41" s="28" t="s">
        <v>7</v>
      </c>
      <c r="F41" s="134" t="str">
        <f t="shared" si="0"/>
        <v xml:space="preserve">Hacer un programa de protección respiratoria, para lo cual se puede utilizar modelo tipo desarrollado por ACHS. </v>
      </c>
      <c r="G41" s="134"/>
      <c r="H41" s="114">
        <f t="shared" si="1"/>
        <v>0</v>
      </c>
      <c r="I41" s="120" t="s">
        <v>294</v>
      </c>
      <c r="J41" s="116">
        <f t="shared" si="2"/>
        <v>1</v>
      </c>
    </row>
    <row r="42" spans="2:10" s="29" customFormat="1" ht="104.45" customHeight="1" x14ac:dyDescent="0.25">
      <c r="B42" s="27">
        <v>8</v>
      </c>
      <c r="C42" s="112" t="s">
        <v>249</v>
      </c>
      <c r="D42" s="124" t="s">
        <v>360</v>
      </c>
      <c r="E42" s="28" t="s">
        <v>7</v>
      </c>
      <c r="F42" s="134" t="str">
        <f t="shared" ref="F42:F43" si="3">+IF(E42="NO",I42,"")</f>
        <v>Efectuar coordinación con el Experto ACHS para aplicar las distintas herramientas de gestión de este agente.</v>
      </c>
      <c r="G42" s="134"/>
      <c r="H42" s="114">
        <f t="shared" si="1"/>
        <v>0</v>
      </c>
      <c r="I42" s="120" t="s">
        <v>345</v>
      </c>
      <c r="J42" s="116">
        <f t="shared" si="2"/>
        <v>1</v>
      </c>
    </row>
    <row r="43" spans="2:10" s="29" customFormat="1" ht="68.099999999999994" customHeight="1" x14ac:dyDescent="0.25">
      <c r="B43" s="27">
        <v>9</v>
      </c>
      <c r="C43" s="112" t="s">
        <v>250</v>
      </c>
      <c r="D43" s="124" t="s">
        <v>247</v>
      </c>
      <c r="E43" s="28" t="s">
        <v>7</v>
      </c>
      <c r="F43" s="134" t="str">
        <f t="shared" si="3"/>
        <v>Permitir horarios para que los trabajadores asistan a las citaciones médicas.</v>
      </c>
      <c r="G43" s="134"/>
      <c r="H43" s="114">
        <f t="shared" si="1"/>
        <v>0</v>
      </c>
      <c r="I43" s="120" t="s">
        <v>295</v>
      </c>
      <c r="J43" s="116">
        <f t="shared" si="2"/>
        <v>1</v>
      </c>
    </row>
    <row r="44" spans="2:10" s="29" customFormat="1" ht="126" customHeight="1" x14ac:dyDescent="0.25">
      <c r="B44" s="27">
        <v>10</v>
      </c>
      <c r="C44" s="112" t="s">
        <v>251</v>
      </c>
      <c r="D44" s="124" t="s">
        <v>252</v>
      </c>
      <c r="E44" s="28" t="s">
        <v>7</v>
      </c>
      <c r="F44" s="134" t="str">
        <f>+IF(E44="NO",I44,"")</f>
        <v>Realizar charla de información de Programa de Protección Respiratoria y entregar ficha técnica.</v>
      </c>
      <c r="G44" s="134"/>
      <c r="H44" s="114">
        <f t="shared" si="1"/>
        <v>0</v>
      </c>
      <c r="I44" s="120" t="s">
        <v>315</v>
      </c>
      <c r="J44" s="116">
        <f>IF(E44="NC",0,1)</f>
        <v>1</v>
      </c>
    </row>
    <row r="45" spans="2:10" ht="38.25" customHeight="1" x14ac:dyDescent="0.25">
      <c r="B45" s="24" t="s">
        <v>13</v>
      </c>
      <c r="C45" s="25" t="s">
        <v>253</v>
      </c>
      <c r="D45" s="25" t="s">
        <v>237</v>
      </c>
      <c r="E45" s="26" t="s">
        <v>12</v>
      </c>
      <c r="F45" s="138" t="s">
        <v>233</v>
      </c>
      <c r="G45" s="138"/>
      <c r="H45" s="115"/>
      <c r="I45" s="122"/>
      <c r="J45" s="117"/>
    </row>
    <row r="46" spans="2:10" s="29" customFormat="1" ht="67.5" customHeight="1" x14ac:dyDescent="0.25">
      <c r="B46" s="27">
        <v>11</v>
      </c>
      <c r="C46" s="112" t="s">
        <v>349</v>
      </c>
      <c r="D46" s="125" t="s">
        <v>365</v>
      </c>
      <c r="E46" s="28" t="s">
        <v>7</v>
      </c>
      <c r="F46" s="134" t="str">
        <f>+IF(E46="NO",I46,"")</f>
        <v>Realizar estimación de tiempos de exposición del personal en cada Grupo de Exposición Similar. Dejar registro en informe.</v>
      </c>
      <c r="G46" s="134"/>
      <c r="H46" s="114">
        <f t="shared" si="1"/>
        <v>0</v>
      </c>
      <c r="I46" s="120" t="s">
        <v>350</v>
      </c>
      <c r="J46" s="116">
        <f>IF(E46="NC",0,1)</f>
        <v>1</v>
      </c>
    </row>
    <row r="47" spans="2:10" s="29" customFormat="1" ht="72" customHeight="1" x14ac:dyDescent="0.25">
      <c r="B47" s="27">
        <v>12</v>
      </c>
      <c r="C47" s="112" t="s">
        <v>254</v>
      </c>
      <c r="D47" s="124" t="s">
        <v>258</v>
      </c>
      <c r="E47" s="28" t="s">
        <v>7</v>
      </c>
      <c r="F47" s="134" t="str">
        <f>+IF(E47="NO",I47,"")</f>
        <v>Realizar evaluación cualitativa de exposición a sílice.</v>
      </c>
      <c r="G47" s="134"/>
      <c r="H47" s="114">
        <f t="shared" si="1"/>
        <v>0</v>
      </c>
      <c r="I47" s="120" t="s">
        <v>316</v>
      </c>
      <c r="J47" s="116">
        <f t="shared" ref="J47:J57" si="4">IF(E47="NC",0,1)</f>
        <v>1</v>
      </c>
    </row>
    <row r="48" spans="2:10" s="29" customFormat="1" ht="72.95" customHeight="1" x14ac:dyDescent="0.25">
      <c r="B48" s="27">
        <v>13</v>
      </c>
      <c r="C48" s="112" t="s">
        <v>255</v>
      </c>
      <c r="D48" s="124" t="s">
        <v>231</v>
      </c>
      <c r="E48" s="28" t="s">
        <v>7</v>
      </c>
      <c r="F48" s="134" t="str">
        <f>+IF(E48="NO",I48,"")</f>
        <v>Si corresponde, realizar evaluación cuantitativa de exposición a sílice.</v>
      </c>
      <c r="G48" s="134"/>
      <c r="H48" s="114">
        <f t="shared" si="1"/>
        <v>0</v>
      </c>
      <c r="I48" s="120" t="s">
        <v>296</v>
      </c>
      <c r="J48" s="116">
        <f t="shared" si="4"/>
        <v>1</v>
      </c>
    </row>
    <row r="49" spans="2:11" s="29" customFormat="1" ht="133.5" customHeight="1" x14ac:dyDescent="0.25">
      <c r="B49" s="27">
        <v>14</v>
      </c>
      <c r="C49" s="112" t="s">
        <v>334</v>
      </c>
      <c r="D49" s="124" t="s">
        <v>259</v>
      </c>
      <c r="E49" s="28" t="s">
        <v>7</v>
      </c>
      <c r="F49" s="134" t="str">
        <f>+IF(E49="NO",I49,"")</f>
        <v>Si tiene  GES  Nivel de Riesgo 4 y/o 3, debe informar estos resultados a Contratistas y/o Subcontratistas  con el objeto que  sus respectivos Organismos Administradores, incluyan a los trabajadores en Programa de Vigilancia de la Salud.</v>
      </c>
      <c r="G49" s="134"/>
      <c r="H49" s="114">
        <f t="shared" si="1"/>
        <v>0</v>
      </c>
      <c r="I49" s="120" t="s">
        <v>351</v>
      </c>
      <c r="J49" s="116">
        <f t="shared" si="4"/>
        <v>1</v>
      </c>
    </row>
    <row r="50" spans="2:11" s="29" customFormat="1" ht="132" customHeight="1" x14ac:dyDescent="0.25">
      <c r="B50" s="27">
        <v>15</v>
      </c>
      <c r="C50" s="112" t="s">
        <v>370</v>
      </c>
      <c r="D50" s="126" t="s">
        <v>260</v>
      </c>
      <c r="E50" s="28" t="s">
        <v>7</v>
      </c>
      <c r="F50" s="134" t="str">
        <f>+IF(E50="NO",I50,"")</f>
        <v>Debe informar los resultados de la evaluación a la empresa principal para que implemente las medidas de prevención y control que le corresponden.</v>
      </c>
      <c r="G50" s="134"/>
      <c r="H50" s="114">
        <f t="shared" si="1"/>
        <v>0</v>
      </c>
      <c r="I50" s="120" t="s">
        <v>297</v>
      </c>
      <c r="J50" s="116">
        <f t="shared" si="4"/>
        <v>1</v>
      </c>
    </row>
    <row r="51" spans="2:11" s="29" customFormat="1" ht="60" customHeight="1" x14ac:dyDescent="0.25">
      <c r="B51" s="27">
        <v>16</v>
      </c>
      <c r="C51" s="112" t="s">
        <v>333</v>
      </c>
      <c r="D51" s="126" t="s">
        <v>368</v>
      </c>
      <c r="E51" s="28" t="s">
        <v>7</v>
      </c>
      <c r="F51" s="134" t="str">
        <f t="shared" ref="F51:F57" si="5">+IF(E51="NO",I51,"")</f>
        <v>Debe difundir los resultados de las evaluaciones al (los) comité(s) paritario(s), a los trabajadores y a sus representantes en un plazo de 7 días, una vez recibido el  informe.</v>
      </c>
      <c r="G51" s="134"/>
      <c r="H51" s="114">
        <f t="shared" si="1"/>
        <v>0</v>
      </c>
      <c r="I51" s="120" t="s">
        <v>298</v>
      </c>
      <c r="J51" s="116">
        <f t="shared" si="4"/>
        <v>1</v>
      </c>
    </row>
    <row r="52" spans="2:11" s="29" customFormat="1" ht="76.5" customHeight="1" x14ac:dyDescent="0.25">
      <c r="B52" s="27">
        <v>17</v>
      </c>
      <c r="C52" s="112" t="s">
        <v>331</v>
      </c>
      <c r="D52" s="126" t="s">
        <v>261</v>
      </c>
      <c r="E52" s="28" t="s">
        <v>7</v>
      </c>
      <c r="F52" s="134" t="str">
        <f t="shared" si="5"/>
        <v>Se debe realizar evaluaciones según lo siguiente: NR 1 cada 5 años; NR 2 cada 3 años; NR3 cada 2 años y NR4 plazo según SEREMI Salud.</v>
      </c>
      <c r="G52" s="134"/>
      <c r="H52" s="114">
        <f t="shared" si="1"/>
        <v>0</v>
      </c>
      <c r="I52" s="120" t="s">
        <v>317</v>
      </c>
      <c r="J52" s="116">
        <f t="shared" si="4"/>
        <v>1</v>
      </c>
    </row>
    <row r="53" spans="2:11" s="29" customFormat="1" ht="65.099999999999994" customHeight="1" x14ac:dyDescent="0.25">
      <c r="B53" s="27">
        <v>18</v>
      </c>
      <c r="C53" s="112" t="s">
        <v>332</v>
      </c>
      <c r="D53" s="126" t="s">
        <v>262</v>
      </c>
      <c r="E53" s="28" t="s">
        <v>7</v>
      </c>
      <c r="F53" s="134" t="str">
        <f t="shared" si="5"/>
        <v>Una vez cumplidos los plazos indicados en los informes de evaluación se debe verificar la implementación de las medidas prescritas.</v>
      </c>
      <c r="G53" s="134"/>
      <c r="H53" s="114">
        <f t="shared" si="1"/>
        <v>0</v>
      </c>
      <c r="I53" s="120" t="s">
        <v>318</v>
      </c>
      <c r="J53" s="116">
        <f t="shared" si="4"/>
        <v>1</v>
      </c>
    </row>
    <row r="54" spans="2:11" s="29" customFormat="1" ht="81.599999999999994" customHeight="1" x14ac:dyDescent="0.25">
      <c r="B54" s="27">
        <v>19</v>
      </c>
      <c r="C54" s="112" t="s">
        <v>256</v>
      </c>
      <c r="D54" s="126" t="s">
        <v>263</v>
      </c>
      <c r="E54" s="28" t="s">
        <v>7</v>
      </c>
      <c r="F54" s="134" t="str">
        <f t="shared" si="5"/>
        <v>Verificar que los trabajadores usen la protección respiratoria correcta y analizar la consistencia de la contaminación  observada con los resultados de evaluaciones ambientales  y el cumplimiento de medidas de control.</v>
      </c>
      <c r="G54" s="134"/>
      <c r="H54" s="114">
        <f t="shared" si="1"/>
        <v>0</v>
      </c>
      <c r="I54" s="120" t="s">
        <v>319</v>
      </c>
      <c r="J54" s="116">
        <f t="shared" si="4"/>
        <v>1</v>
      </c>
    </row>
    <row r="55" spans="2:11" s="29" customFormat="1" ht="66.599999999999994" customHeight="1" x14ac:dyDescent="0.25">
      <c r="B55" s="27">
        <v>20</v>
      </c>
      <c r="C55" s="112" t="s">
        <v>257</v>
      </c>
      <c r="D55" s="126" t="s">
        <v>352</v>
      </c>
      <c r="E55" s="28" t="s">
        <v>7</v>
      </c>
      <c r="F55" s="134" t="str">
        <f t="shared" si="5"/>
        <v>Confeccionar  lista de trabajadores con exposición a sílice (concentración superior al 50 % LPP) para su incorporación al Programa de Vigilancia de la Salud.</v>
      </c>
      <c r="G55" s="134"/>
      <c r="H55" s="114">
        <f t="shared" si="1"/>
        <v>0</v>
      </c>
      <c r="I55" s="120" t="s">
        <v>320</v>
      </c>
      <c r="J55" s="116">
        <f t="shared" si="4"/>
        <v>1</v>
      </c>
    </row>
    <row r="56" spans="2:11" s="29" customFormat="1" ht="87" customHeight="1" x14ac:dyDescent="0.25">
      <c r="B56" s="27">
        <v>21</v>
      </c>
      <c r="C56" s="112" t="s">
        <v>335</v>
      </c>
      <c r="D56" s="126" t="s">
        <v>264</v>
      </c>
      <c r="E56" s="28" t="s">
        <v>7</v>
      </c>
      <c r="F56" s="134" t="str">
        <f t="shared" si="5"/>
        <v>Solicitar a contratistas y/o subcontratistas copias de los informes de evaluación de exposición a sílice que corresponda.</v>
      </c>
      <c r="G56" s="134"/>
      <c r="H56" s="114">
        <f t="shared" si="1"/>
        <v>0</v>
      </c>
      <c r="I56" s="120" t="s">
        <v>321</v>
      </c>
      <c r="J56" s="116">
        <f t="shared" si="4"/>
        <v>1</v>
      </c>
    </row>
    <row r="57" spans="2:11" s="29" customFormat="1" ht="63" customHeight="1" x14ac:dyDescent="0.25">
      <c r="B57" s="27">
        <v>22</v>
      </c>
      <c r="C57" s="112" t="s">
        <v>371</v>
      </c>
      <c r="D57" s="126" t="s">
        <v>336</v>
      </c>
      <c r="E57" s="28" t="s">
        <v>7</v>
      </c>
      <c r="F57" s="134" t="str">
        <f t="shared" si="5"/>
        <v>Informar al trabajador que termina contrato con la empresa que debe seguir en programa de vigilancia de salud.</v>
      </c>
      <c r="G57" s="134"/>
      <c r="H57" s="114">
        <f t="shared" si="1"/>
        <v>0</v>
      </c>
      <c r="I57" s="120" t="s">
        <v>299</v>
      </c>
      <c r="J57" s="116">
        <f t="shared" si="4"/>
        <v>1</v>
      </c>
    </row>
    <row r="58" spans="2:11" ht="39.950000000000003" customHeight="1" x14ac:dyDescent="0.25">
      <c r="B58" s="24" t="s">
        <v>14</v>
      </c>
      <c r="C58" s="25" t="s">
        <v>232</v>
      </c>
      <c r="D58" s="25" t="s">
        <v>237</v>
      </c>
      <c r="E58" s="26" t="s">
        <v>12</v>
      </c>
      <c r="F58" s="138" t="s">
        <v>233</v>
      </c>
      <c r="G58" s="138"/>
      <c r="H58" s="115"/>
      <c r="I58" s="122"/>
      <c r="J58" s="118"/>
    </row>
    <row r="59" spans="2:11" s="29" customFormat="1" ht="72" customHeight="1" x14ac:dyDescent="0.35">
      <c r="B59" s="27">
        <v>23</v>
      </c>
      <c r="C59" s="112" t="s">
        <v>269</v>
      </c>
      <c r="D59" s="124" t="s">
        <v>359</v>
      </c>
      <c r="E59" s="28" t="s">
        <v>7</v>
      </c>
      <c r="F59" s="134" t="str">
        <f>+IF(E59="NO",I59,"")</f>
        <v>Acordar fecha para llevar a cabo las medidas recomendadas en informes técnicos ACHS.</v>
      </c>
      <c r="G59" s="134"/>
      <c r="H59" s="114">
        <f t="shared" si="1"/>
        <v>0</v>
      </c>
      <c r="I59" s="120" t="s">
        <v>300</v>
      </c>
      <c r="J59" s="116">
        <f>IF(E59="NC",0,1)</f>
        <v>1</v>
      </c>
      <c r="K59" s="13" t="s">
        <v>15</v>
      </c>
    </row>
    <row r="60" spans="2:11" s="29" customFormat="1" ht="48.95" customHeight="1" x14ac:dyDescent="0.25">
      <c r="B60" s="27">
        <v>24</v>
      </c>
      <c r="C60" s="112" t="s">
        <v>265</v>
      </c>
      <c r="D60" s="124" t="s">
        <v>271</v>
      </c>
      <c r="E60" s="28" t="s">
        <v>7</v>
      </c>
      <c r="F60" s="134" t="str">
        <f>+IF(E60="NO",I60,"")</f>
        <v>Realizar evaluación de eficacia del sistema de control.</v>
      </c>
      <c r="G60" s="134"/>
      <c r="H60" s="114">
        <f t="shared" si="1"/>
        <v>0</v>
      </c>
      <c r="I60" s="120" t="s">
        <v>375</v>
      </c>
      <c r="J60" s="116">
        <f t="shared" ref="J60:J83" si="6">IF(E60="NC",0,1)</f>
        <v>1</v>
      </c>
    </row>
    <row r="61" spans="2:11" s="29" customFormat="1" ht="56.45" customHeight="1" x14ac:dyDescent="0.25">
      <c r="B61" s="27">
        <v>25</v>
      </c>
      <c r="C61" s="112" t="s">
        <v>266</v>
      </c>
      <c r="D61" s="124" t="s">
        <v>272</v>
      </c>
      <c r="E61" s="28" t="s">
        <v>7</v>
      </c>
      <c r="F61" s="134" t="str">
        <f>+IF(E61="NO",I61,"")</f>
        <v>Realizar sustitución de materias primas con sílice por otras que la tienen bajo el 1% o no la tienen.</v>
      </c>
      <c r="G61" s="134"/>
      <c r="H61" s="114">
        <f t="shared" si="1"/>
        <v>0</v>
      </c>
      <c r="I61" s="120" t="s">
        <v>322</v>
      </c>
      <c r="J61" s="116">
        <f t="shared" si="6"/>
        <v>1</v>
      </c>
    </row>
    <row r="62" spans="2:11" s="29" customFormat="1" ht="95.25" customHeight="1" x14ac:dyDescent="0.25">
      <c r="B62" s="27">
        <v>26</v>
      </c>
      <c r="C62" s="112" t="s">
        <v>267</v>
      </c>
      <c r="D62" s="124" t="s">
        <v>273</v>
      </c>
      <c r="E62" s="28" t="s">
        <v>7</v>
      </c>
      <c r="F62" s="134" t="str">
        <f t="shared" ref="F62:F65" si="7">+IF(E62="NO",I62,"")</f>
        <v>En relación con los focos de emisión sin sistema de control, revisar si existe evaluación con recomendaciones, incluir esta necesidad en sistema de gestión y solicitar asesoría a Especialista.</v>
      </c>
      <c r="G62" s="134"/>
      <c r="H62" s="114">
        <f t="shared" si="1"/>
        <v>0</v>
      </c>
      <c r="I62" s="120" t="s">
        <v>323</v>
      </c>
      <c r="J62" s="116">
        <f t="shared" si="6"/>
        <v>1</v>
      </c>
    </row>
    <row r="63" spans="2:11" s="29" customFormat="1" ht="83.45" customHeight="1" x14ac:dyDescent="0.25">
      <c r="B63" s="27">
        <v>27</v>
      </c>
      <c r="C63" s="112" t="s">
        <v>337</v>
      </c>
      <c r="D63" s="126" t="s">
        <v>274</v>
      </c>
      <c r="E63" s="28" t="s">
        <v>7</v>
      </c>
      <c r="F63" s="134" t="str">
        <f t="shared" ref="F63:F64" si="8">+IF(E63="NO",I63,"")</f>
        <v>La limpieza de superficies con chorro de arena está prohibida. Debe utilizar materiales abrasivos autorizados.</v>
      </c>
      <c r="G63" s="134"/>
      <c r="H63" s="114">
        <f t="shared" si="1"/>
        <v>0</v>
      </c>
      <c r="I63" s="120" t="s">
        <v>324</v>
      </c>
      <c r="J63" s="116">
        <f t="shared" si="6"/>
        <v>1</v>
      </c>
    </row>
    <row r="64" spans="2:11" s="29" customFormat="1" ht="66.599999999999994" customHeight="1" x14ac:dyDescent="0.25">
      <c r="B64" s="27">
        <v>28</v>
      </c>
      <c r="C64" s="112" t="s">
        <v>270</v>
      </c>
      <c r="D64" s="126" t="s">
        <v>275</v>
      </c>
      <c r="E64" s="28" t="s">
        <v>7</v>
      </c>
      <c r="F64" s="134" t="str">
        <f t="shared" si="8"/>
        <v>Para el corte, pulido o cualquier tarea que emita polvo con silice, debe utilizar solamente herramientas que tengan sistema de control polvo.</v>
      </c>
      <c r="G64" s="134"/>
      <c r="H64" s="114">
        <f t="shared" si="1"/>
        <v>0</v>
      </c>
      <c r="I64" s="120" t="s">
        <v>301</v>
      </c>
      <c r="J64" s="116">
        <f t="shared" si="6"/>
        <v>1</v>
      </c>
    </row>
    <row r="65" spans="2:10" s="29" customFormat="1" ht="68.45" customHeight="1" x14ac:dyDescent="0.25">
      <c r="B65" s="27">
        <v>29</v>
      </c>
      <c r="C65" s="112" t="s">
        <v>268</v>
      </c>
      <c r="D65" s="124" t="s">
        <v>276</v>
      </c>
      <c r="E65" s="28" t="s">
        <v>7</v>
      </c>
      <c r="F65" s="134" t="str">
        <f t="shared" si="7"/>
        <v>Se debe humectar o tratar con aditivos vías de tránsito para minimizar la emisión de polvo.</v>
      </c>
      <c r="G65" s="134"/>
      <c r="H65" s="114">
        <f t="shared" si="1"/>
        <v>0</v>
      </c>
      <c r="I65" s="120" t="s">
        <v>325</v>
      </c>
      <c r="J65" s="116">
        <f t="shared" si="6"/>
        <v>1</v>
      </c>
    </row>
    <row r="66" spans="2:10" s="29" customFormat="1" ht="48.95" customHeight="1" x14ac:dyDescent="0.25">
      <c r="B66" s="24" t="s">
        <v>16</v>
      </c>
      <c r="C66" s="25" t="s">
        <v>277</v>
      </c>
      <c r="D66" s="25" t="s">
        <v>237</v>
      </c>
      <c r="E66" s="26" t="s">
        <v>12</v>
      </c>
      <c r="F66" s="138" t="s">
        <v>233</v>
      </c>
      <c r="G66" s="138"/>
      <c r="H66" s="114"/>
      <c r="I66" s="111"/>
      <c r="J66" s="119"/>
    </row>
    <row r="67" spans="2:10" s="29" customFormat="1" ht="102.95" customHeight="1" x14ac:dyDescent="0.25">
      <c r="B67" s="27">
        <v>30</v>
      </c>
      <c r="C67" s="112" t="s">
        <v>338</v>
      </c>
      <c r="D67" s="126" t="s">
        <v>369</v>
      </c>
      <c r="E67" s="28" t="s">
        <v>7</v>
      </c>
      <c r="F67" s="134" t="str">
        <f t="shared" ref="F67" si="9">+IF(E67="NO",I67,"")</f>
        <v>Se recomienda elaborar un programa de limpieza que indique los lugares que se deben limpiar, la frecuencia, procedimiento y encargados.</v>
      </c>
      <c r="G67" s="134"/>
      <c r="H67" s="114">
        <f t="shared" si="1"/>
        <v>0</v>
      </c>
      <c r="I67" s="120" t="s">
        <v>326</v>
      </c>
      <c r="J67" s="116">
        <f t="shared" si="6"/>
        <v>1</v>
      </c>
    </row>
    <row r="68" spans="2:10" s="29" customFormat="1" ht="220.5" customHeight="1" x14ac:dyDescent="0.25">
      <c r="B68" s="27">
        <v>31</v>
      </c>
      <c r="C68" s="112" t="s">
        <v>372</v>
      </c>
      <c r="D68" s="126" t="s">
        <v>373</v>
      </c>
      <c r="E68" s="28" t="s">
        <v>7</v>
      </c>
      <c r="F68" s="134" t="str">
        <f t="shared" ref="F68" si="10">+IF(E68="NO",I68,"")</f>
        <v>Diseñar e implementar los siguientes procedimientos de trabajo:
 -Limpieza de los puestos de trabajo después de cada turno.
- Limpieza de la instalación para evitar acumulación de polvo en estructuras.
- Recolección inmediata de derrames de polvo.
- Eliminación de losm residuos de la limpieza de acuerdo a legislación vigente.</v>
      </c>
      <c r="G68" s="134"/>
      <c r="H68" s="114">
        <f t="shared" si="1"/>
        <v>0</v>
      </c>
      <c r="I68" s="120" t="s">
        <v>374</v>
      </c>
      <c r="J68" s="116">
        <f t="shared" si="6"/>
        <v>1</v>
      </c>
    </row>
    <row r="69" spans="2:10" s="29" customFormat="1" ht="62.1" customHeight="1" x14ac:dyDescent="0.25">
      <c r="B69" s="27">
        <f>+B68+1</f>
        <v>32</v>
      </c>
      <c r="C69" s="112" t="s">
        <v>278</v>
      </c>
      <c r="D69" s="126" t="s">
        <v>339</v>
      </c>
      <c r="E69" s="28" t="s">
        <v>7</v>
      </c>
      <c r="F69" s="134" t="str">
        <f t="shared" ref="F69" si="11">+IF(E69="NO",I69,"")</f>
        <v>Incorporar prohibición de fumar y comer en reglamento interno y en letreros ubicados en lugares visibles.</v>
      </c>
      <c r="G69" s="134"/>
      <c r="H69" s="114">
        <f t="shared" si="1"/>
        <v>0</v>
      </c>
      <c r="I69" s="120" t="s">
        <v>302</v>
      </c>
      <c r="J69" s="116">
        <f t="shared" si="6"/>
        <v>1</v>
      </c>
    </row>
    <row r="70" spans="2:10" s="29" customFormat="1" ht="57" customHeight="1" x14ac:dyDescent="0.25">
      <c r="B70" s="27">
        <f t="shared" ref="B70:B72" si="12">+B69+1</f>
        <v>33</v>
      </c>
      <c r="C70" s="112" t="s">
        <v>353</v>
      </c>
      <c r="D70" s="126" t="s">
        <v>340</v>
      </c>
      <c r="E70" s="28" t="s">
        <v>7</v>
      </c>
      <c r="F70" s="134" t="str">
        <f t="shared" ref="F70:F72" si="13">+IF(E70="NO",I70,"")</f>
        <v>Incorporar la actividad de ducha del trabajador al término del turno en reglamento interno y en procedimientos de trabajo.</v>
      </c>
      <c r="G70" s="134"/>
      <c r="H70" s="114">
        <f t="shared" si="1"/>
        <v>0</v>
      </c>
      <c r="I70" s="120" t="s">
        <v>354</v>
      </c>
      <c r="J70" s="116">
        <f t="shared" si="6"/>
        <v>1</v>
      </c>
    </row>
    <row r="71" spans="2:10" s="29" customFormat="1" ht="87" customHeight="1" x14ac:dyDescent="0.25">
      <c r="B71" s="27">
        <f t="shared" si="12"/>
        <v>34</v>
      </c>
      <c r="C71" s="112" t="s">
        <v>279</v>
      </c>
      <c r="D71" s="126" t="s">
        <v>340</v>
      </c>
      <c r="E71" s="28" t="s">
        <v>7</v>
      </c>
      <c r="F71" s="134" t="str">
        <f t="shared" si="13"/>
        <v>Incorporar en procedimientos de trabajo la prohibición de usar aire comprimido y/o sacudido para limpiar la ropa. Habilitar un espacio físico donde instalar una aspiradora, con la cual se aspire el polvo de la ropa de trabajo.</v>
      </c>
      <c r="G71" s="134"/>
      <c r="H71" s="114">
        <f t="shared" si="1"/>
        <v>0</v>
      </c>
      <c r="I71" s="120" t="s">
        <v>303</v>
      </c>
      <c r="J71" s="116">
        <f t="shared" si="6"/>
        <v>1</v>
      </c>
    </row>
    <row r="72" spans="2:10" s="29" customFormat="1" ht="48.95" customHeight="1" x14ac:dyDescent="0.25">
      <c r="B72" s="27">
        <f t="shared" si="12"/>
        <v>35</v>
      </c>
      <c r="C72" s="112" t="s">
        <v>280</v>
      </c>
      <c r="D72" s="126" t="s">
        <v>340</v>
      </c>
      <c r="E72" s="28" t="s">
        <v>7</v>
      </c>
      <c r="F72" s="134" t="str">
        <f t="shared" si="13"/>
        <v>Incorporar en procedimientos de trabajo la mantención del sistema de ventilación indicando la frecuencia y elementos a revisar.</v>
      </c>
      <c r="G72" s="134"/>
      <c r="H72" s="114">
        <f t="shared" si="1"/>
        <v>0</v>
      </c>
      <c r="I72" s="120" t="s">
        <v>304</v>
      </c>
      <c r="J72" s="116">
        <f t="shared" si="6"/>
        <v>1</v>
      </c>
    </row>
    <row r="73" spans="2:10" s="29" customFormat="1" ht="48.95" customHeight="1" x14ac:dyDescent="0.25">
      <c r="B73" s="24" t="s">
        <v>17</v>
      </c>
      <c r="C73" s="25" t="s">
        <v>281</v>
      </c>
      <c r="D73" s="25" t="s">
        <v>237</v>
      </c>
      <c r="E73" s="26" t="s">
        <v>12</v>
      </c>
      <c r="F73" s="138" t="s">
        <v>233</v>
      </c>
      <c r="G73" s="138"/>
      <c r="H73" s="114"/>
      <c r="I73" s="111"/>
      <c r="J73" s="119"/>
    </row>
    <row r="74" spans="2:10" s="29" customFormat="1" ht="93" customHeight="1" x14ac:dyDescent="0.25">
      <c r="B74" s="27">
        <f>+B72+1</f>
        <v>36</v>
      </c>
      <c r="C74" s="112" t="s">
        <v>282</v>
      </c>
      <c r="D74" s="126" t="s">
        <v>288</v>
      </c>
      <c r="E74" s="28" t="s">
        <v>5</v>
      </c>
      <c r="F74" s="134" t="str">
        <f t="shared" ref="F74" si="14">+IF(E74="NO",I74,"")</f>
        <v/>
      </c>
      <c r="G74" s="134"/>
      <c r="H74" s="114">
        <f t="shared" si="1"/>
        <v>0</v>
      </c>
      <c r="I74" s="120" t="s">
        <v>305</v>
      </c>
      <c r="J74" s="116">
        <f t="shared" si="6"/>
        <v>0</v>
      </c>
    </row>
    <row r="75" spans="2:10" s="29" customFormat="1" ht="69" customHeight="1" x14ac:dyDescent="0.25">
      <c r="B75" s="27">
        <f>+B74+1</f>
        <v>37</v>
      </c>
      <c r="C75" s="112" t="s">
        <v>283</v>
      </c>
      <c r="D75" s="126" t="s">
        <v>341</v>
      </c>
      <c r="E75" s="28" t="s">
        <v>5</v>
      </c>
      <c r="F75" s="134" t="str">
        <f t="shared" ref="F75:F77" si="15">+IF(E75="NO",I75,"")</f>
        <v/>
      </c>
      <c r="G75" s="134"/>
      <c r="H75" s="114">
        <f t="shared" si="1"/>
        <v>0</v>
      </c>
      <c r="I75" s="120" t="s">
        <v>306</v>
      </c>
      <c r="J75" s="116">
        <f t="shared" si="6"/>
        <v>0</v>
      </c>
    </row>
    <row r="76" spans="2:10" s="29" customFormat="1" ht="60" customHeight="1" x14ac:dyDescent="0.25">
      <c r="B76" s="27">
        <f t="shared" ref="B76:B77" si="16">+B75+1</f>
        <v>38</v>
      </c>
      <c r="C76" s="112" t="s">
        <v>284</v>
      </c>
      <c r="D76" s="126" t="s">
        <v>341</v>
      </c>
      <c r="E76" s="28" t="s">
        <v>5</v>
      </c>
      <c r="F76" s="134" t="str">
        <f t="shared" si="15"/>
        <v/>
      </c>
      <c r="G76" s="134"/>
      <c r="H76" s="114">
        <f t="shared" si="1"/>
        <v>0</v>
      </c>
      <c r="I76" s="120" t="s">
        <v>307</v>
      </c>
      <c r="J76" s="116">
        <f t="shared" si="6"/>
        <v>0</v>
      </c>
    </row>
    <row r="77" spans="2:10" s="29" customFormat="1" ht="50.1" customHeight="1" x14ac:dyDescent="0.25">
      <c r="B77" s="27">
        <f t="shared" si="16"/>
        <v>39</v>
      </c>
      <c r="C77" s="112" t="s">
        <v>342</v>
      </c>
      <c r="D77" s="126" t="s">
        <v>340</v>
      </c>
      <c r="E77" s="28" t="s">
        <v>5</v>
      </c>
      <c r="F77" s="134" t="str">
        <f t="shared" si="15"/>
        <v/>
      </c>
      <c r="G77" s="134"/>
      <c r="H77" s="114">
        <f t="shared" si="1"/>
        <v>0</v>
      </c>
      <c r="I77" s="120" t="s">
        <v>308</v>
      </c>
      <c r="J77" s="116">
        <f t="shared" si="6"/>
        <v>0</v>
      </c>
    </row>
    <row r="78" spans="2:10" s="29" customFormat="1" ht="48.95" customHeight="1" x14ac:dyDescent="0.25">
      <c r="B78" s="24" t="s">
        <v>18</v>
      </c>
      <c r="C78" s="25" t="s">
        <v>285</v>
      </c>
      <c r="D78" s="25" t="s">
        <v>237</v>
      </c>
      <c r="E78" s="26" t="s">
        <v>12</v>
      </c>
      <c r="F78" s="138" t="s">
        <v>233</v>
      </c>
      <c r="G78" s="138"/>
      <c r="H78" s="114"/>
      <c r="I78" s="111"/>
      <c r="J78" s="119"/>
    </row>
    <row r="79" spans="2:10" s="29" customFormat="1" ht="66" customHeight="1" x14ac:dyDescent="0.25">
      <c r="B79" s="27">
        <v>40</v>
      </c>
      <c r="C79" s="129" t="s">
        <v>355</v>
      </c>
      <c r="D79" s="126" t="s">
        <v>291</v>
      </c>
      <c r="E79" s="28" t="s">
        <v>7</v>
      </c>
      <c r="F79" s="134" t="str">
        <f>+IF(E79="NO",I79,"")</f>
        <v>La empresa debe contar con Programa de protección respiratoria de acuerdo con las directrices de la Guía de Protección Respiratoria del ISPCh.</v>
      </c>
      <c r="G79" s="134"/>
      <c r="H79" s="114">
        <f t="shared" si="1"/>
        <v>0</v>
      </c>
      <c r="I79" s="120" t="s">
        <v>356</v>
      </c>
      <c r="J79" s="116">
        <f t="shared" si="6"/>
        <v>1</v>
      </c>
    </row>
    <row r="80" spans="2:10" s="29" customFormat="1" ht="102.95" customHeight="1" x14ac:dyDescent="0.25">
      <c r="B80" s="27">
        <f>+B79+1</f>
        <v>41</v>
      </c>
      <c r="C80" s="112" t="s">
        <v>343</v>
      </c>
      <c r="D80" s="126" t="s">
        <v>289</v>
      </c>
      <c r="E80" s="28" t="s">
        <v>7</v>
      </c>
      <c r="F80" s="134" t="str">
        <f t="shared" ref="F80:F81" si="17">+IF(E80="NO",I80,"")</f>
        <v>Revisar programa de protección respiratoria, debe considerar:  Máscara medio rostro con filtro P100 certificado, para concentraciones &lt; 10 LPP,  máscara de rostro completo, hasta 50 LPP y línea suministro de aire cuando la concentración supera el IDLH.</v>
      </c>
      <c r="G80" s="134"/>
      <c r="H80" s="114">
        <f t="shared" si="1"/>
        <v>0</v>
      </c>
      <c r="I80" s="120" t="s">
        <v>309</v>
      </c>
      <c r="J80" s="116">
        <f t="shared" si="6"/>
        <v>1</v>
      </c>
    </row>
    <row r="81" spans="2:10" s="29" customFormat="1" ht="66" customHeight="1" x14ac:dyDescent="0.25">
      <c r="B81" s="27">
        <f t="shared" ref="B81:B83" si="18">+B80+1</f>
        <v>42</v>
      </c>
      <c r="C81" s="112" t="s">
        <v>292</v>
      </c>
      <c r="D81" s="126" t="s">
        <v>290</v>
      </c>
      <c r="E81" s="28" t="s">
        <v>7</v>
      </c>
      <c r="F81" s="134" t="str">
        <f t="shared" si="17"/>
        <v>Capacitar a los trabajadores en el uso, mantención y reemplazo de la protección respiratorie. Entregar ficha técnica y dejar registro con firmas del personal capacitado.</v>
      </c>
      <c r="G81" s="134"/>
      <c r="H81" s="114">
        <f t="shared" si="1"/>
        <v>0</v>
      </c>
      <c r="I81" s="120" t="s">
        <v>310</v>
      </c>
      <c r="J81" s="116">
        <f t="shared" si="6"/>
        <v>1</v>
      </c>
    </row>
    <row r="82" spans="2:10" s="29" customFormat="1" ht="48" customHeight="1" x14ac:dyDescent="0.25">
      <c r="B82" s="27">
        <f t="shared" si="18"/>
        <v>43</v>
      </c>
      <c r="C82" s="112" t="s">
        <v>286</v>
      </c>
      <c r="D82" s="126" t="s">
        <v>344</v>
      </c>
      <c r="E82" s="28" t="s">
        <v>7</v>
      </c>
      <c r="F82" s="134" t="str">
        <f t="shared" ref="F82:F83" si="19">+IF(E82="NO",I82,"")</f>
        <v>Incorporar en inspecciones planeadas la actividad de supervisar el uso de la protección respiratoria.</v>
      </c>
      <c r="G82" s="134"/>
      <c r="H82" s="114">
        <f t="shared" si="1"/>
        <v>0</v>
      </c>
      <c r="I82" s="120" t="s">
        <v>311</v>
      </c>
      <c r="J82" s="116">
        <f t="shared" si="6"/>
        <v>1</v>
      </c>
    </row>
    <row r="83" spans="2:10" s="29" customFormat="1" ht="114" customHeight="1" x14ac:dyDescent="0.25">
      <c r="B83" s="27">
        <f t="shared" si="18"/>
        <v>44</v>
      </c>
      <c r="C83" s="112" t="s">
        <v>287</v>
      </c>
      <c r="D83" s="126" t="s">
        <v>293</v>
      </c>
      <c r="E83" s="28" t="s">
        <v>7</v>
      </c>
      <c r="F83" s="134" t="str">
        <f t="shared" si="19"/>
        <v>Incorporar en procedimientos de trabajo la forma de entrega y recambio de la protección respiratoria. Hacer acta con registro de esta actividad.</v>
      </c>
      <c r="G83" s="134"/>
      <c r="H83" s="114">
        <f t="shared" si="1"/>
        <v>0</v>
      </c>
      <c r="I83" s="120" t="s">
        <v>312</v>
      </c>
      <c r="J83" s="116">
        <f t="shared" si="6"/>
        <v>1</v>
      </c>
    </row>
    <row r="84" spans="2:10" ht="26.1" customHeight="1" x14ac:dyDescent="0.25">
      <c r="B84" s="30"/>
      <c r="C84" s="31"/>
      <c r="E84" s="32"/>
      <c r="H84" s="115"/>
      <c r="J84" s="118"/>
    </row>
    <row r="85" spans="2:10" ht="18.95" customHeight="1" x14ac:dyDescent="0.25">
      <c r="B85" s="142" t="s">
        <v>235</v>
      </c>
      <c r="C85" s="142"/>
      <c r="D85" s="142"/>
      <c r="E85" s="142"/>
      <c r="F85" s="142"/>
      <c r="G85" s="142"/>
      <c r="H85" s="115"/>
      <c r="J85" s="118"/>
    </row>
    <row r="86" spans="2:10" ht="16.5" customHeight="1" x14ac:dyDescent="0.25">
      <c r="B86" s="143"/>
      <c r="C86" s="143"/>
      <c r="D86" s="143"/>
      <c r="E86" s="143"/>
      <c r="F86" s="143"/>
      <c r="G86" s="143"/>
      <c r="H86" s="115"/>
      <c r="J86" s="118"/>
    </row>
    <row r="87" spans="2:10" ht="30.95" customHeight="1" x14ac:dyDescent="0.25">
      <c r="B87" s="135" t="s">
        <v>347</v>
      </c>
      <c r="C87" s="136"/>
      <c r="D87" s="136"/>
      <c r="E87" s="136"/>
      <c r="F87" s="136"/>
      <c r="G87" s="137"/>
      <c r="H87" s="123"/>
      <c r="J87" s="123">
        <f>SUM(J35:J83)</f>
        <v>40</v>
      </c>
    </row>
    <row r="88" spans="2:10" ht="30.95" customHeight="1" x14ac:dyDescent="0.25">
      <c r="B88" s="155" t="s">
        <v>366</v>
      </c>
      <c r="C88" s="156"/>
      <c r="D88" s="156"/>
      <c r="E88" s="156"/>
      <c r="F88" s="156"/>
      <c r="G88" s="157"/>
      <c r="H88" s="123"/>
      <c r="J88" s="123"/>
    </row>
    <row r="89" spans="2:10" ht="30.95" customHeight="1" x14ac:dyDescent="0.25">
      <c r="B89" s="132"/>
      <c r="C89" s="132"/>
      <c r="D89" s="132"/>
      <c r="E89" s="132"/>
      <c r="F89" s="132"/>
      <c r="G89" s="132"/>
      <c r="H89" s="123"/>
      <c r="J89" s="123"/>
    </row>
    <row r="90" spans="2:10" ht="136.5" customHeight="1" x14ac:dyDescent="0.25">
      <c r="C90" s="31"/>
      <c r="D90" s="133"/>
      <c r="E90" s="133"/>
      <c r="F90" s="133"/>
      <c r="H90" s="128" t="s">
        <v>347</v>
      </c>
    </row>
    <row r="91" spans="2:10" ht="30.6" customHeight="1" x14ac:dyDescent="0.35">
      <c r="C91" s="31"/>
      <c r="D91" s="139"/>
      <c r="E91" s="139"/>
      <c r="H91" s="115" t="s">
        <v>346</v>
      </c>
    </row>
    <row r="92" spans="2:10" x14ac:dyDescent="0.35">
      <c r="C92" s="31"/>
      <c r="D92" s="140"/>
      <c r="E92" s="140"/>
    </row>
    <row r="93" spans="2:10" x14ac:dyDescent="0.35">
      <c r="C93" s="31"/>
      <c r="D93" s="140"/>
      <c r="E93" s="140"/>
    </row>
    <row r="94" spans="2:10" x14ac:dyDescent="0.35">
      <c r="C94" s="31"/>
      <c r="D94" s="141"/>
      <c r="E94" s="141"/>
    </row>
    <row r="95" spans="2:10" ht="51" customHeight="1" x14ac:dyDescent="0.25">
      <c r="C95" s="31"/>
      <c r="D95" s="31"/>
    </row>
    <row r="96" spans="2:10" x14ac:dyDescent="0.25">
      <c r="C96" s="31"/>
    </row>
    <row r="97" spans="3:10" ht="36" customHeight="1" x14ac:dyDescent="0.25">
      <c r="C97" s="31"/>
    </row>
    <row r="98" spans="3:10" hidden="1" x14ac:dyDescent="0.25">
      <c r="C98" s="31"/>
    </row>
    <row r="99" spans="3:10" hidden="1" x14ac:dyDescent="0.25">
      <c r="C99" s="31"/>
    </row>
    <row r="100" spans="3:10" hidden="1" x14ac:dyDescent="0.25">
      <c r="C100" s="31"/>
    </row>
    <row r="101" spans="3:10" hidden="1" x14ac:dyDescent="0.25">
      <c r="C101" s="31"/>
    </row>
    <row r="102" spans="3:10" hidden="1" x14ac:dyDescent="0.25">
      <c r="C102" s="31"/>
    </row>
    <row r="103" spans="3:10" hidden="1" x14ac:dyDescent="0.25">
      <c r="C103" s="31"/>
    </row>
    <row r="104" spans="3:10" hidden="1" x14ac:dyDescent="0.25">
      <c r="C104" s="31"/>
    </row>
    <row r="105" spans="3:10" hidden="1" x14ac:dyDescent="0.25">
      <c r="C105" s="31"/>
    </row>
    <row r="106" spans="3:10" hidden="1" x14ac:dyDescent="0.25">
      <c r="C106" s="31"/>
    </row>
    <row r="107" spans="3:10" hidden="1" x14ac:dyDescent="0.25">
      <c r="C107" s="31"/>
    </row>
    <row r="108" spans="3:10" hidden="1" x14ac:dyDescent="0.25">
      <c r="C108" s="31"/>
      <c r="I108" s="5"/>
      <c r="J108" s="62"/>
    </row>
    <row r="109" spans="3:10" hidden="1" x14ac:dyDescent="0.25">
      <c r="C109" s="31"/>
      <c r="I109" s="5"/>
      <c r="J109" s="62"/>
    </row>
    <row r="110" spans="3:10" hidden="1" x14ac:dyDescent="0.25">
      <c r="C110" s="31"/>
      <c r="I110" s="5"/>
      <c r="J110" s="62"/>
    </row>
    <row r="111" spans="3:10" hidden="1" x14ac:dyDescent="0.25">
      <c r="C111" s="31"/>
      <c r="I111" s="5"/>
      <c r="J111" s="62"/>
    </row>
    <row r="112" spans="3:10" hidden="1" x14ac:dyDescent="0.25">
      <c r="C112" s="31"/>
      <c r="I112" s="5"/>
      <c r="J112" s="62"/>
    </row>
    <row r="113" spans="3:10" hidden="1" x14ac:dyDescent="0.25">
      <c r="C113" s="31"/>
      <c r="I113" s="5"/>
      <c r="J113" s="62"/>
    </row>
    <row r="114" spans="3:10" hidden="1" x14ac:dyDescent="0.25">
      <c r="C114" s="31"/>
      <c r="I114" s="5"/>
      <c r="J114" s="62"/>
    </row>
    <row r="115" spans="3:10" hidden="1" x14ac:dyDescent="0.25">
      <c r="C115" s="31"/>
      <c r="I115" s="5"/>
      <c r="J115" s="62"/>
    </row>
    <row r="116" spans="3:10" hidden="1" x14ac:dyDescent="0.25">
      <c r="C116" s="31"/>
      <c r="I116" s="5"/>
      <c r="J116" s="62"/>
    </row>
    <row r="117" spans="3:10" hidden="1" x14ac:dyDescent="0.25">
      <c r="C117" s="31"/>
      <c r="I117" s="5"/>
      <c r="J117" s="62"/>
    </row>
    <row r="118" spans="3:10" hidden="1" x14ac:dyDescent="0.25">
      <c r="C118" s="31"/>
      <c r="I118" s="5"/>
      <c r="J118" s="62"/>
    </row>
    <row r="119" spans="3:10" hidden="1" x14ac:dyDescent="0.25">
      <c r="C119" s="31"/>
      <c r="I119" s="5"/>
      <c r="J119" s="62"/>
    </row>
    <row r="120" spans="3:10" hidden="1" x14ac:dyDescent="0.25">
      <c r="C120" s="31"/>
      <c r="I120" s="5"/>
      <c r="J120" s="62"/>
    </row>
    <row r="121" spans="3:10" hidden="1" x14ac:dyDescent="0.25">
      <c r="C121" s="31"/>
      <c r="I121" s="5"/>
      <c r="J121" s="62"/>
    </row>
    <row r="122" spans="3:10" hidden="1" x14ac:dyDescent="0.25">
      <c r="C122" s="31"/>
      <c r="I122" s="5"/>
      <c r="J122" s="62"/>
    </row>
    <row r="123" spans="3:10" hidden="1" x14ac:dyDescent="0.25">
      <c r="C123" s="31"/>
      <c r="I123" s="5"/>
      <c r="J123" s="62"/>
    </row>
    <row r="124" spans="3:10" hidden="1" x14ac:dyDescent="0.25">
      <c r="C124" s="31"/>
      <c r="I124" s="5"/>
      <c r="J124" s="62"/>
    </row>
    <row r="125" spans="3:10" hidden="1" x14ac:dyDescent="0.25">
      <c r="C125" s="31"/>
      <c r="I125" s="5"/>
      <c r="J125" s="62"/>
    </row>
    <row r="126" spans="3:10" hidden="1" x14ac:dyDescent="0.25">
      <c r="C126" s="31"/>
      <c r="I126" s="5"/>
      <c r="J126" s="62"/>
    </row>
    <row r="127" spans="3:10" hidden="1" x14ac:dyDescent="0.25">
      <c r="C127" s="31"/>
      <c r="I127" s="5"/>
      <c r="J127" s="62"/>
    </row>
    <row r="128" spans="3:10" hidden="1" x14ac:dyDescent="0.25">
      <c r="C128" s="31"/>
      <c r="I128" s="5"/>
      <c r="J128" s="62"/>
    </row>
    <row r="129" spans="3:10" hidden="1" x14ac:dyDescent="0.25">
      <c r="C129" s="31"/>
      <c r="I129" s="5"/>
      <c r="J129" s="62"/>
    </row>
    <row r="130" spans="3:10" hidden="1" x14ac:dyDescent="0.25">
      <c r="C130" s="31"/>
      <c r="I130" s="5"/>
      <c r="J130" s="62"/>
    </row>
    <row r="131" spans="3:10" hidden="1" x14ac:dyDescent="0.25">
      <c r="C131" s="31"/>
      <c r="I131" s="5"/>
      <c r="J131" s="62"/>
    </row>
    <row r="132" spans="3:10" hidden="1" x14ac:dyDescent="0.25">
      <c r="C132" s="31"/>
      <c r="I132" s="5"/>
      <c r="J132" s="62"/>
    </row>
    <row r="133" spans="3:10" hidden="1" x14ac:dyDescent="0.25">
      <c r="C133" s="31"/>
      <c r="I133" s="5"/>
      <c r="J133" s="62"/>
    </row>
    <row r="134" spans="3:10" hidden="1" x14ac:dyDescent="0.25">
      <c r="C134" s="31"/>
      <c r="I134" s="5"/>
      <c r="J134" s="62"/>
    </row>
    <row r="135" spans="3:10" hidden="1" x14ac:dyDescent="0.25">
      <c r="C135" s="31"/>
      <c r="I135" s="5"/>
      <c r="J135" s="62"/>
    </row>
    <row r="136" spans="3:10" hidden="1" x14ac:dyDescent="0.25">
      <c r="C136" s="31"/>
      <c r="I136" s="5"/>
      <c r="J136" s="62"/>
    </row>
    <row r="137" spans="3:10" hidden="1" x14ac:dyDescent="0.25">
      <c r="C137" s="31"/>
      <c r="I137" s="5"/>
      <c r="J137" s="62"/>
    </row>
    <row r="138" spans="3:10" hidden="1" x14ac:dyDescent="0.25">
      <c r="C138" s="31"/>
      <c r="I138" s="5"/>
      <c r="J138" s="62"/>
    </row>
    <row r="139" spans="3:10" hidden="1" x14ac:dyDescent="0.25">
      <c r="C139" s="31"/>
      <c r="I139" s="5"/>
      <c r="J139" s="62"/>
    </row>
    <row r="140" spans="3:10" hidden="1" x14ac:dyDescent="0.25">
      <c r="C140" s="31"/>
      <c r="I140" s="5"/>
      <c r="J140" s="62"/>
    </row>
    <row r="141" spans="3:10" x14ac:dyDescent="0.25"/>
    <row r="142" spans="3:10" x14ac:dyDescent="0.25"/>
    <row r="143" spans="3:10" x14ac:dyDescent="0.25"/>
    <row r="144" spans="3:10"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sheetData>
  <mergeCells count="69">
    <mergeCell ref="B88:G88"/>
    <mergeCell ref="F60:G60"/>
    <mergeCell ref="F61:G61"/>
    <mergeCell ref="F62:G62"/>
    <mergeCell ref="B21:G22"/>
    <mergeCell ref="F46:G46"/>
    <mergeCell ref="B23:G23"/>
    <mergeCell ref="B25:G26"/>
    <mergeCell ref="B27:G27"/>
    <mergeCell ref="D30:E30"/>
    <mergeCell ref="B32:C33"/>
    <mergeCell ref="D32:G33"/>
    <mergeCell ref="F34:G34"/>
    <mergeCell ref="F35:G35"/>
    <mergeCell ref="F36:G36"/>
    <mergeCell ref="F45:G45"/>
    <mergeCell ref="G4:G6"/>
    <mergeCell ref="B8:E9"/>
    <mergeCell ref="F8:G9"/>
    <mergeCell ref="D14:E14"/>
    <mergeCell ref="B4:F6"/>
    <mergeCell ref="F37:G37"/>
    <mergeCell ref="F38:G38"/>
    <mergeCell ref="F39:G39"/>
    <mergeCell ref="F40:G40"/>
    <mergeCell ref="F41:G41"/>
    <mergeCell ref="D91:E91"/>
    <mergeCell ref="D92:E92"/>
    <mergeCell ref="D93:E93"/>
    <mergeCell ref="D94:E94"/>
    <mergeCell ref="F42:G42"/>
    <mergeCell ref="F43:G43"/>
    <mergeCell ref="F44:G44"/>
    <mergeCell ref="B85:G86"/>
    <mergeCell ref="F65:G65"/>
    <mergeCell ref="F66:G66"/>
    <mergeCell ref="F47:G47"/>
    <mergeCell ref="F48:G48"/>
    <mergeCell ref="F49:G49"/>
    <mergeCell ref="F58:G58"/>
    <mergeCell ref="F59:G59"/>
    <mergeCell ref="F67:G67"/>
    <mergeCell ref="F50:G50"/>
    <mergeCell ref="F51:G51"/>
    <mergeCell ref="F52:G52"/>
    <mergeCell ref="F53:G53"/>
    <mergeCell ref="F54:G54"/>
    <mergeCell ref="F81:G81"/>
    <mergeCell ref="F55:G55"/>
    <mergeCell ref="F56:G56"/>
    <mergeCell ref="F57:G57"/>
    <mergeCell ref="F63:G63"/>
    <mergeCell ref="F64:G64"/>
    <mergeCell ref="F82:G82"/>
    <mergeCell ref="F68:G68"/>
    <mergeCell ref="B87:G87"/>
    <mergeCell ref="F69:G69"/>
    <mergeCell ref="F70:G70"/>
    <mergeCell ref="F71:G71"/>
    <mergeCell ref="F75:G75"/>
    <mergeCell ref="F76:G76"/>
    <mergeCell ref="F72:G72"/>
    <mergeCell ref="F73:G73"/>
    <mergeCell ref="F74:G74"/>
    <mergeCell ref="F83:G83"/>
    <mergeCell ref="F78:G78"/>
    <mergeCell ref="F77:G77"/>
    <mergeCell ref="F79:G79"/>
    <mergeCell ref="F80:G80"/>
  </mergeCells>
  <conditionalFormatting sqref="E35">
    <cfRule type="colorScale" priority="58">
      <colorScale>
        <cfvo type="num" val="#REF!"/>
        <cfvo type="num" val="#REF!"/>
        <color rgb="FFFF7128"/>
        <color rgb="FFFFEF9C"/>
      </colorScale>
    </cfRule>
    <cfRule type="colorScale" priority="59">
      <colorScale>
        <cfvo type="min"/>
        <cfvo type="max"/>
        <color rgb="FFFF0000"/>
        <color rgb="FF92D050"/>
      </colorScale>
    </cfRule>
  </conditionalFormatting>
  <conditionalFormatting sqref="E46:E57">
    <cfRule type="colorScale" priority="62">
      <colorScale>
        <cfvo type="num" val="#REF!"/>
        <cfvo type="num" val="#REF!"/>
        <color rgb="FFFF7128"/>
        <color rgb="FFFFEF9C"/>
      </colorScale>
    </cfRule>
    <cfRule type="colorScale" priority="63">
      <colorScale>
        <cfvo type="min"/>
        <cfvo type="max"/>
        <color rgb="FFFF0000"/>
        <color rgb="FF92D050"/>
      </colorScale>
    </cfRule>
  </conditionalFormatting>
  <conditionalFormatting sqref="E46:E57">
    <cfRule type="cellIs" dxfId="101" priority="64" operator="equal">
      <formula>"NC"</formula>
    </cfRule>
    <cfRule type="cellIs" dxfId="100" priority="65" operator="equal">
      <formula>"SI"</formula>
    </cfRule>
    <cfRule type="cellIs" dxfId="99" priority="66" operator="equal">
      <formula>"NO"</formula>
    </cfRule>
    <cfRule type="cellIs" dxfId="98" priority="67" operator="equal">
      <formula>"SI"</formula>
    </cfRule>
    <cfRule type="cellIs" dxfId="97" priority="68" operator="equal">
      <formula>"NO"</formula>
    </cfRule>
    <cfRule type="colorScale" priority="69">
      <colorScale>
        <cfvo type="min"/>
        <cfvo type="max"/>
        <color rgb="FFFF7128"/>
        <color rgb="FF92D050"/>
      </colorScale>
    </cfRule>
  </conditionalFormatting>
  <conditionalFormatting sqref="E74:E77 E59:E65 E67:E72 E79:E83">
    <cfRule type="colorScale" priority="180">
      <colorScale>
        <cfvo type="num" val="#REF!"/>
        <cfvo type="num" val="#REF!"/>
        <color rgb="FFFF7128"/>
        <color rgb="FFFFEF9C"/>
      </colorScale>
    </cfRule>
    <cfRule type="colorScale" priority="181">
      <colorScale>
        <cfvo type="min"/>
        <cfvo type="max"/>
        <color rgb="FFFF0000"/>
        <color rgb="FF92D050"/>
      </colorScale>
    </cfRule>
  </conditionalFormatting>
  <conditionalFormatting sqref="E74:E77 E59:E65 E67:E72 E79:E83">
    <cfRule type="cellIs" dxfId="96" priority="182" operator="equal">
      <formula>"NC"</formula>
    </cfRule>
    <cfRule type="cellIs" dxfId="95" priority="183" operator="equal">
      <formula>"SI"</formula>
    </cfRule>
    <cfRule type="cellIs" dxfId="94" priority="184" operator="equal">
      <formula>"NO"</formula>
    </cfRule>
    <cfRule type="cellIs" dxfId="93" priority="185" operator="equal">
      <formula>"SI"</formula>
    </cfRule>
    <cfRule type="cellIs" dxfId="92" priority="186" operator="equal">
      <formula>"NO"</formula>
    </cfRule>
    <cfRule type="colorScale" priority="187">
      <colorScale>
        <cfvo type="min"/>
        <cfvo type="max"/>
        <color rgb="FFFF7128"/>
        <color rgb="FF92D050"/>
      </colorScale>
    </cfRule>
  </conditionalFormatting>
  <conditionalFormatting sqref="E36:E44">
    <cfRule type="cellIs" dxfId="91" priority="194" operator="equal">
      <formula>"""SI"""</formula>
    </cfRule>
    <cfRule type="colorScale" priority="195">
      <colorScale>
        <cfvo type="num" val="#REF!"/>
        <cfvo type="num" val="#REF!"/>
        <color rgb="FFFF7128"/>
        <color rgb="FFFFEF9C"/>
      </colorScale>
    </cfRule>
    <cfRule type="colorScale" priority="196">
      <colorScale>
        <cfvo type="min"/>
        <cfvo type="max"/>
        <color rgb="FFFF0000"/>
        <color rgb="FF92D050"/>
      </colorScale>
    </cfRule>
  </conditionalFormatting>
  <conditionalFormatting sqref="E35:E44">
    <cfRule type="cellIs" dxfId="90" priority="205" operator="equal">
      <formula>"NC"</formula>
    </cfRule>
    <cfRule type="cellIs" dxfId="89" priority="206" operator="equal">
      <formula>"SI"</formula>
    </cfRule>
    <cfRule type="cellIs" dxfId="88" priority="207" operator="equal">
      <formula>"NO"</formula>
    </cfRule>
    <cfRule type="cellIs" dxfId="87" priority="208" operator="equal">
      <formula>"SI"</formula>
    </cfRule>
    <cfRule type="cellIs" dxfId="86" priority="209" operator="equal">
      <formula>"NO"</formula>
    </cfRule>
    <cfRule type="colorScale" priority="210">
      <colorScale>
        <cfvo type="min"/>
        <cfvo type="max"/>
        <color rgb="FFFF7128"/>
        <color rgb="FF92D050"/>
      </colorScale>
    </cfRule>
  </conditionalFormatting>
  <dataValidations count="2">
    <dataValidation type="list" allowBlank="1" showInputMessage="1" showErrorMessage="1" sqref="E59:E65 E67:E72 E35:E44 E46:E57 E74:E77 E79:E83" xr:uid="{00000000-0002-0000-0000-000000000000}">
      <formula1>$I$29:$I$31</formula1>
    </dataValidation>
    <dataValidation type="list" allowBlank="1" showInputMessage="1" showErrorMessage="1" promptTitle="Opciones" sqref="B87:G87" xr:uid="{00000000-0002-0000-0000-000001000000}">
      <formula1>$H$90:$H$92</formula1>
    </dataValidation>
  </dataValidations>
  <pageMargins left="0.70866141732283472" right="0.70866141732283472" top="0.74803149606299213" bottom="0.74803149606299213" header="0.31496062992125984" footer="0.31496062992125984"/>
  <pageSetup scale="39" fitToHeight="4" orientation="portrait" verticalDpi="599"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
  <sheetViews>
    <sheetView workbookViewId="0">
      <selection activeCell="F13" sqref="F13"/>
    </sheetView>
  </sheetViews>
  <sheetFormatPr baseColWidth="10" defaultColWidth="11" defaultRowHeight="15.75" x14ac:dyDescent="0.25"/>
  <cols>
    <col min="1" max="16384" width="11" style="5"/>
  </cols>
  <sheetData/>
  <pageMargins left="0.7" right="0.7" top="0.75" bottom="0.75" header="0.3" footer="0.3"/>
  <drawing r:id="rId1"/>
  <legacyDrawing r:id="rId2"/>
  <controls>
    <mc:AlternateContent xmlns:mc="http://schemas.openxmlformats.org/markup-compatibility/2006">
      <mc:Choice Requires="x14">
        <control shapeId="4099" r:id="rId3" name="CommandButton1">
          <controlPr defaultSize="0" autoLine="0" r:id="rId4">
            <anchor moveWithCells="1">
              <from>
                <xdr:col>1</xdr:col>
                <xdr:colOff>104775</xdr:colOff>
                <xdr:row>17</xdr:row>
                <xdr:rowOff>28575</xdr:rowOff>
              </from>
              <to>
                <xdr:col>2</xdr:col>
                <xdr:colOff>257175</xdr:colOff>
                <xdr:row>18</xdr:row>
                <xdr:rowOff>114300</xdr:rowOff>
              </to>
            </anchor>
          </controlPr>
        </control>
      </mc:Choice>
      <mc:Fallback>
        <control shapeId="4099" r:id="rId3" name="Command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E16"/>
  <sheetViews>
    <sheetView topLeftCell="A9" zoomScale="80" zoomScaleNormal="80" workbookViewId="0">
      <selection activeCell="J10" sqref="J10"/>
    </sheetView>
  </sheetViews>
  <sheetFormatPr baseColWidth="10" defaultColWidth="10.875" defaultRowHeight="15.75" x14ac:dyDescent="0.25"/>
  <sheetData>
    <row r="1" spans="2:5" x14ac:dyDescent="0.25">
      <c r="B1" s="60" t="s">
        <v>74</v>
      </c>
      <c r="C1" t="s">
        <v>87</v>
      </c>
      <c r="D1">
        <v>1</v>
      </c>
      <c r="E1" t="s">
        <v>89</v>
      </c>
    </row>
    <row r="2" spans="2:5" x14ac:dyDescent="0.25">
      <c r="B2" s="60" t="s">
        <v>24</v>
      </c>
      <c r="C2" t="s">
        <v>87</v>
      </c>
      <c r="D2">
        <v>1</v>
      </c>
      <c r="E2" t="s">
        <v>90</v>
      </c>
    </row>
    <row r="3" spans="2:5" x14ac:dyDescent="0.25">
      <c r="B3" s="60" t="s">
        <v>85</v>
      </c>
      <c r="C3" t="s">
        <v>87</v>
      </c>
      <c r="D3">
        <v>1</v>
      </c>
      <c r="E3" t="s">
        <v>91</v>
      </c>
    </row>
    <row r="4" spans="2:5" x14ac:dyDescent="0.25">
      <c r="B4" s="60" t="s">
        <v>86</v>
      </c>
      <c r="C4" t="s">
        <v>87</v>
      </c>
      <c r="D4">
        <v>1</v>
      </c>
      <c r="E4" t="s">
        <v>23</v>
      </c>
    </row>
    <row r="5" spans="2:5" x14ac:dyDescent="0.25">
      <c r="B5" s="60" t="s">
        <v>75</v>
      </c>
      <c r="C5" t="s">
        <v>87</v>
      </c>
      <c r="D5">
        <v>1</v>
      </c>
      <c r="E5" t="s">
        <v>92</v>
      </c>
    </row>
    <row r="6" spans="2:5" x14ac:dyDescent="0.25">
      <c r="B6" s="60" t="s">
        <v>76</v>
      </c>
      <c r="C6" t="s">
        <v>87</v>
      </c>
      <c r="D6">
        <v>1</v>
      </c>
      <c r="E6" t="s">
        <v>93</v>
      </c>
    </row>
    <row r="7" spans="2:5" x14ac:dyDescent="0.25">
      <c r="B7" s="60" t="s">
        <v>77</v>
      </c>
      <c r="C7" t="s">
        <v>87</v>
      </c>
      <c r="D7">
        <v>1</v>
      </c>
      <c r="E7" t="s">
        <v>94</v>
      </c>
    </row>
    <row r="8" spans="2:5" x14ac:dyDescent="0.25">
      <c r="B8" s="60" t="s">
        <v>82</v>
      </c>
      <c r="C8" t="s">
        <v>87</v>
      </c>
      <c r="D8">
        <v>1</v>
      </c>
      <c r="E8" t="s">
        <v>127</v>
      </c>
    </row>
    <row r="9" spans="2:5" x14ac:dyDescent="0.25">
      <c r="B9" s="60" t="s">
        <v>84</v>
      </c>
      <c r="C9" t="s">
        <v>87</v>
      </c>
      <c r="D9">
        <v>1</v>
      </c>
      <c r="E9" t="s">
        <v>128</v>
      </c>
    </row>
    <row r="10" spans="2:5" ht="409.5" x14ac:dyDescent="0.25">
      <c r="B10" s="60" t="s">
        <v>78</v>
      </c>
      <c r="C10" t="s">
        <v>87</v>
      </c>
      <c r="D10">
        <v>1</v>
      </c>
      <c r="E10" s="68" t="s">
        <v>95</v>
      </c>
    </row>
    <row r="11" spans="2:5" x14ac:dyDescent="0.25">
      <c r="B11" s="61" t="s">
        <v>26</v>
      </c>
      <c r="C11" t="s">
        <v>88</v>
      </c>
      <c r="D11">
        <v>2</v>
      </c>
      <c r="E11" t="s">
        <v>96</v>
      </c>
    </row>
    <row r="12" spans="2:5" x14ac:dyDescent="0.25">
      <c r="B12" s="61" t="s">
        <v>27</v>
      </c>
      <c r="C12" t="s">
        <v>88</v>
      </c>
      <c r="D12">
        <v>2</v>
      </c>
      <c r="E12" t="s">
        <v>129</v>
      </c>
    </row>
    <row r="13" spans="2:5" x14ac:dyDescent="0.25">
      <c r="B13" s="61" t="s">
        <v>79</v>
      </c>
      <c r="C13" t="s">
        <v>88</v>
      </c>
      <c r="D13">
        <v>2</v>
      </c>
      <c r="E13" t="s">
        <v>130</v>
      </c>
    </row>
    <row r="14" spans="2:5" x14ac:dyDescent="0.25">
      <c r="B14" s="61" t="s">
        <v>20</v>
      </c>
      <c r="C14" t="s">
        <v>88</v>
      </c>
      <c r="D14">
        <v>2</v>
      </c>
      <c r="E14" t="s">
        <v>97</v>
      </c>
    </row>
    <row r="15" spans="2:5" x14ac:dyDescent="0.25">
      <c r="B15" s="61" t="s">
        <v>80</v>
      </c>
      <c r="C15" t="s">
        <v>88</v>
      </c>
      <c r="D15">
        <v>2</v>
      </c>
      <c r="E15" t="s">
        <v>98</v>
      </c>
    </row>
    <row r="16" spans="2:5" x14ac:dyDescent="0.25">
      <c r="B16" s="60" t="s">
        <v>81</v>
      </c>
      <c r="C16" t="s">
        <v>87</v>
      </c>
      <c r="D16">
        <v>1</v>
      </c>
      <c r="E16"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B1:E51"/>
  <sheetViews>
    <sheetView showGridLines="0" workbookViewId="0">
      <selection activeCell="B1" sqref="B1:E21"/>
    </sheetView>
  </sheetViews>
  <sheetFormatPr baseColWidth="10" defaultColWidth="10.875" defaultRowHeight="15.75" x14ac:dyDescent="0.25"/>
  <cols>
    <col min="2" max="2" width="4.5" style="86" customWidth="1"/>
    <col min="3" max="3" width="57.125" customWidth="1"/>
    <col min="4" max="4" width="9.625" style="86" customWidth="1"/>
    <col min="5" max="5" width="6.75" customWidth="1"/>
  </cols>
  <sheetData>
    <row r="1" spans="2:5" x14ac:dyDescent="0.25">
      <c r="B1" s="87" t="s">
        <v>105</v>
      </c>
      <c r="C1" s="79"/>
      <c r="D1" s="83"/>
      <c r="E1" s="79"/>
    </row>
    <row r="2" spans="2:5" x14ac:dyDescent="0.25">
      <c r="B2" s="84"/>
      <c r="C2" s="79" t="s">
        <v>106</v>
      </c>
      <c r="D2" s="91"/>
      <c r="E2" s="80"/>
    </row>
    <row r="3" spans="2:5" x14ac:dyDescent="0.25">
      <c r="B3" s="85"/>
      <c r="C3" s="79" t="s">
        <v>107</v>
      </c>
      <c r="D3" s="91"/>
      <c r="E3" s="80"/>
    </row>
    <row r="4" spans="2:5" x14ac:dyDescent="0.25">
      <c r="B4" s="171" t="s">
        <v>103</v>
      </c>
      <c r="C4" s="169" t="s">
        <v>133</v>
      </c>
      <c r="D4" s="167" t="s">
        <v>131</v>
      </c>
      <c r="E4" s="167" t="s">
        <v>132</v>
      </c>
    </row>
    <row r="5" spans="2:5" x14ac:dyDescent="0.25">
      <c r="B5" s="172"/>
      <c r="C5" s="170"/>
      <c r="D5" s="168"/>
      <c r="E5" s="173"/>
    </row>
    <row r="6" spans="2:5" ht="47.25" x14ac:dyDescent="0.25">
      <c r="B6" s="82">
        <v>1</v>
      </c>
      <c r="C6" s="88" t="s">
        <v>74</v>
      </c>
      <c r="D6" s="92" t="s">
        <v>87</v>
      </c>
      <c r="E6" s="89"/>
    </row>
    <row r="7" spans="2:5" ht="47.25" x14ac:dyDescent="0.25">
      <c r="B7" s="82">
        <v>2</v>
      </c>
      <c r="C7" s="88" t="s">
        <v>24</v>
      </c>
      <c r="D7" s="92" t="s">
        <v>87</v>
      </c>
      <c r="E7" s="89"/>
    </row>
    <row r="8" spans="2:5" ht="63" x14ac:dyDescent="0.25">
      <c r="B8" s="82">
        <v>3</v>
      </c>
      <c r="C8" s="88" t="s">
        <v>85</v>
      </c>
      <c r="D8" s="92" t="s">
        <v>87</v>
      </c>
      <c r="E8" s="89"/>
    </row>
    <row r="9" spans="2:5" ht="47.25" x14ac:dyDescent="0.25">
      <c r="B9" s="82">
        <v>4</v>
      </c>
      <c r="C9" s="88" t="s">
        <v>86</v>
      </c>
      <c r="D9" s="92" t="s">
        <v>87</v>
      </c>
      <c r="E9" s="89"/>
    </row>
    <row r="10" spans="2:5" ht="47.25" x14ac:dyDescent="0.25">
      <c r="B10" s="82">
        <v>5</v>
      </c>
      <c r="C10" s="88" t="s">
        <v>75</v>
      </c>
      <c r="D10" s="92" t="s">
        <v>87</v>
      </c>
      <c r="E10" s="89"/>
    </row>
    <row r="11" spans="2:5" ht="47.25" x14ac:dyDescent="0.25">
      <c r="B11" s="82">
        <v>6</v>
      </c>
      <c r="C11" s="88" t="s">
        <v>76</v>
      </c>
      <c r="D11" s="92" t="s">
        <v>87</v>
      </c>
      <c r="E11" s="89"/>
    </row>
    <row r="12" spans="2:5" ht="31.5" x14ac:dyDescent="0.25">
      <c r="B12" s="82">
        <v>7</v>
      </c>
      <c r="C12" s="88" t="s">
        <v>77</v>
      </c>
      <c r="D12" s="92" t="s">
        <v>87</v>
      </c>
      <c r="E12" s="89"/>
    </row>
    <row r="13" spans="2:5" ht="47.25" x14ac:dyDescent="0.25">
      <c r="B13" s="82">
        <v>8</v>
      </c>
      <c r="C13" s="88" t="s">
        <v>82</v>
      </c>
      <c r="D13" s="92" t="s">
        <v>87</v>
      </c>
      <c r="E13" s="89"/>
    </row>
    <row r="14" spans="2:5" ht="31.5" x14ac:dyDescent="0.25">
      <c r="B14" s="82">
        <v>9</v>
      </c>
      <c r="C14" s="88" t="s">
        <v>84</v>
      </c>
      <c r="D14" s="92" t="s">
        <v>87</v>
      </c>
      <c r="E14" s="89"/>
    </row>
    <row r="15" spans="2:5" ht="63" x14ac:dyDescent="0.25">
      <c r="B15" s="82">
        <v>10</v>
      </c>
      <c r="C15" s="88" t="s">
        <v>78</v>
      </c>
      <c r="D15" s="92" t="s">
        <v>87</v>
      </c>
      <c r="E15" s="89"/>
    </row>
    <row r="16" spans="2:5" ht="31.5" x14ac:dyDescent="0.25">
      <c r="B16" s="82">
        <v>11</v>
      </c>
      <c r="C16" s="88" t="s">
        <v>26</v>
      </c>
      <c r="D16" s="92" t="s">
        <v>88</v>
      </c>
      <c r="E16" s="90"/>
    </row>
    <row r="17" spans="2:5" ht="47.25" x14ac:dyDescent="0.25">
      <c r="B17" s="82">
        <v>12</v>
      </c>
      <c r="C17" s="88" t="s">
        <v>27</v>
      </c>
      <c r="D17" s="92" t="s">
        <v>88</v>
      </c>
      <c r="E17" s="90"/>
    </row>
    <row r="18" spans="2:5" ht="31.5" x14ac:dyDescent="0.25">
      <c r="B18" s="82">
        <v>13</v>
      </c>
      <c r="C18" s="88" t="s">
        <v>79</v>
      </c>
      <c r="D18" s="92" t="s">
        <v>88</v>
      </c>
      <c r="E18" s="90"/>
    </row>
    <row r="19" spans="2:5" x14ac:dyDescent="0.25">
      <c r="B19" s="82">
        <v>14</v>
      </c>
      <c r="C19" s="88" t="s">
        <v>20</v>
      </c>
      <c r="D19" s="92" t="s">
        <v>88</v>
      </c>
      <c r="E19" s="90"/>
    </row>
    <row r="20" spans="2:5" ht="31.5" x14ac:dyDescent="0.25">
      <c r="B20" s="82">
        <v>15</v>
      </c>
      <c r="C20" s="88" t="s">
        <v>80</v>
      </c>
      <c r="D20" s="92" t="s">
        <v>88</v>
      </c>
      <c r="E20" s="90"/>
    </row>
    <row r="21" spans="2:5" ht="63" x14ac:dyDescent="0.25">
      <c r="B21" s="82">
        <v>16</v>
      </c>
      <c r="C21" s="88" t="s">
        <v>81</v>
      </c>
      <c r="D21" s="92" t="s">
        <v>87</v>
      </c>
      <c r="E21" s="89"/>
    </row>
    <row r="22" spans="2:5" x14ac:dyDescent="0.25">
      <c r="B22" s="82"/>
      <c r="C22" s="88"/>
      <c r="D22" s="92"/>
      <c r="E22" s="89"/>
    </row>
    <row r="23" spans="2:5" x14ac:dyDescent="0.25">
      <c r="B23" s="82"/>
      <c r="C23" s="88"/>
      <c r="D23" s="92"/>
      <c r="E23" s="89"/>
    </row>
    <row r="24" spans="2:5" x14ac:dyDescent="0.25">
      <c r="B24" s="82"/>
      <c r="C24" s="88"/>
      <c r="D24" s="92"/>
      <c r="E24" s="81"/>
    </row>
    <row r="25" spans="2:5" x14ac:dyDescent="0.25">
      <c r="B25" s="82"/>
      <c r="C25" s="88"/>
      <c r="D25" s="92"/>
      <c r="E25" s="81"/>
    </row>
    <row r="26" spans="2:5" x14ac:dyDescent="0.25">
      <c r="B26" s="82"/>
      <c r="C26" s="88"/>
      <c r="D26" s="92"/>
      <c r="E26" s="81"/>
    </row>
    <row r="27" spans="2:5" x14ac:dyDescent="0.25">
      <c r="B27" s="82"/>
      <c r="C27" s="88"/>
      <c r="D27" s="92"/>
      <c r="E27" s="81"/>
    </row>
    <row r="28" spans="2:5" x14ac:dyDescent="0.25">
      <c r="B28" s="82"/>
      <c r="C28" s="88"/>
      <c r="D28" s="92"/>
      <c r="E28" s="81"/>
    </row>
    <row r="29" spans="2:5" x14ac:dyDescent="0.25">
      <c r="B29" s="82"/>
      <c r="C29" s="88"/>
      <c r="D29" s="92"/>
      <c r="E29" s="81"/>
    </row>
    <row r="30" spans="2:5" x14ac:dyDescent="0.25">
      <c r="B30" s="82"/>
      <c r="C30" s="88"/>
      <c r="D30" s="92"/>
      <c r="E30" s="81"/>
    </row>
    <row r="31" spans="2:5" x14ac:dyDescent="0.25">
      <c r="B31" s="82"/>
      <c r="C31" s="88"/>
      <c r="D31" s="92"/>
      <c r="E31" s="81"/>
    </row>
    <row r="32" spans="2:5" x14ac:dyDescent="0.25">
      <c r="B32" s="82"/>
      <c r="C32" s="88"/>
      <c r="D32" s="92"/>
      <c r="E32" s="81"/>
    </row>
    <row r="33" spans="2:5" x14ac:dyDescent="0.25">
      <c r="B33" s="82"/>
      <c r="C33" s="88"/>
      <c r="D33" s="92"/>
      <c r="E33" s="81"/>
    </row>
    <row r="34" spans="2:5" x14ac:dyDescent="0.25">
      <c r="B34" s="82"/>
      <c r="C34" s="88"/>
      <c r="D34" s="92"/>
      <c r="E34" s="81"/>
    </row>
    <row r="35" spans="2:5" x14ac:dyDescent="0.25">
      <c r="B35" s="82"/>
      <c r="C35" s="88"/>
      <c r="D35" s="92"/>
      <c r="E35" s="81"/>
    </row>
    <row r="36" spans="2:5" x14ac:dyDescent="0.25">
      <c r="B36" s="82"/>
      <c r="C36" s="88"/>
      <c r="D36" s="92"/>
      <c r="E36" s="81"/>
    </row>
    <row r="37" spans="2:5" x14ac:dyDescent="0.25">
      <c r="B37" s="82"/>
      <c r="C37" s="88"/>
      <c r="D37" s="92"/>
      <c r="E37" s="81"/>
    </row>
    <row r="38" spans="2:5" x14ac:dyDescent="0.25">
      <c r="B38" s="82"/>
      <c r="C38" s="88"/>
      <c r="D38" s="92"/>
      <c r="E38" s="81"/>
    </row>
    <row r="39" spans="2:5" x14ac:dyDescent="0.25">
      <c r="B39" s="82"/>
      <c r="C39" s="88"/>
      <c r="D39" s="92"/>
      <c r="E39" s="81"/>
    </row>
    <row r="40" spans="2:5" x14ac:dyDescent="0.25">
      <c r="B40" s="82"/>
      <c r="C40" s="88"/>
      <c r="D40" s="92"/>
      <c r="E40" s="81"/>
    </row>
    <row r="41" spans="2:5" x14ac:dyDescent="0.25">
      <c r="B41" s="82"/>
      <c r="C41" s="88"/>
      <c r="D41" s="92"/>
      <c r="E41" s="81"/>
    </row>
    <row r="42" spans="2:5" x14ac:dyDescent="0.25">
      <c r="B42" s="82"/>
      <c r="C42" s="88"/>
      <c r="D42" s="92"/>
      <c r="E42" s="81"/>
    </row>
    <row r="43" spans="2:5" x14ac:dyDescent="0.25">
      <c r="B43" s="82"/>
      <c r="C43" s="88"/>
      <c r="D43" s="92"/>
      <c r="E43" s="81"/>
    </row>
    <row r="44" spans="2:5" x14ac:dyDescent="0.25">
      <c r="B44" s="82"/>
      <c r="C44" s="88"/>
      <c r="D44" s="92"/>
      <c r="E44" s="81"/>
    </row>
    <row r="45" spans="2:5" x14ac:dyDescent="0.25">
      <c r="B45" s="82"/>
      <c r="C45" s="88"/>
      <c r="D45" s="92"/>
      <c r="E45" s="81"/>
    </row>
    <row r="46" spans="2:5" x14ac:dyDescent="0.25">
      <c r="B46" s="82"/>
      <c r="C46" s="88"/>
      <c r="D46" s="92"/>
      <c r="E46" s="81"/>
    </row>
    <row r="47" spans="2:5" x14ac:dyDescent="0.25">
      <c r="B47" s="82"/>
      <c r="C47" s="88"/>
      <c r="D47" s="92"/>
      <c r="E47" s="81"/>
    </row>
    <row r="48" spans="2:5" x14ac:dyDescent="0.25">
      <c r="B48" s="82"/>
      <c r="C48" s="88"/>
      <c r="D48" s="92"/>
      <c r="E48" s="81"/>
    </row>
    <row r="49" spans="2:5" x14ac:dyDescent="0.25">
      <c r="B49" s="82"/>
      <c r="C49" s="88"/>
      <c r="D49" s="92"/>
      <c r="E49" s="81"/>
    </row>
    <row r="50" spans="2:5" x14ac:dyDescent="0.25">
      <c r="B50" s="82"/>
      <c r="C50" s="88"/>
      <c r="D50" s="92"/>
      <c r="E50" s="81"/>
    </row>
    <row r="51" spans="2:5" x14ac:dyDescent="0.25">
      <c r="C51" s="68"/>
    </row>
  </sheetData>
  <mergeCells count="4">
    <mergeCell ref="D4:D5"/>
    <mergeCell ref="C4:C5"/>
    <mergeCell ref="B4:B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C12"/>
  <sheetViews>
    <sheetView workbookViewId="0">
      <selection activeCell="B1" sqref="B1:C12"/>
    </sheetView>
  </sheetViews>
  <sheetFormatPr baseColWidth="10" defaultColWidth="11" defaultRowHeight="15.75" x14ac:dyDescent="0.25"/>
  <cols>
    <col min="1" max="1" width="11" style="66"/>
    <col min="2" max="2" width="40.625" style="67" customWidth="1"/>
    <col min="3" max="3" width="40.625" style="66" customWidth="1"/>
    <col min="4" max="16384" width="11" style="66"/>
  </cols>
  <sheetData>
    <row r="1" spans="2:3" x14ac:dyDescent="0.25">
      <c r="B1" s="77" t="s">
        <v>101</v>
      </c>
      <c r="C1" s="78" t="s">
        <v>102</v>
      </c>
    </row>
    <row r="2" spans="2:3" ht="47.25" x14ac:dyDescent="0.25">
      <c r="B2" s="67" t="s">
        <v>115</v>
      </c>
    </row>
    <row r="3" spans="2:3" ht="47.25" x14ac:dyDescent="0.25">
      <c r="B3" s="67" t="s">
        <v>116</v>
      </c>
    </row>
    <row r="4" spans="2:3" ht="31.5" x14ac:dyDescent="0.25">
      <c r="B4" s="67" t="s">
        <v>117</v>
      </c>
    </row>
    <row r="5" spans="2:3" ht="31.5" x14ac:dyDescent="0.25">
      <c r="B5" s="67" t="s">
        <v>118</v>
      </c>
    </row>
    <row r="6" spans="2:3" ht="31.5" x14ac:dyDescent="0.25">
      <c r="B6" s="67" t="s">
        <v>119</v>
      </c>
    </row>
    <row r="7" spans="2:3" ht="31.5" x14ac:dyDescent="0.25">
      <c r="B7" s="67" t="s">
        <v>120</v>
      </c>
    </row>
    <row r="8" spans="2:3" ht="31.5" x14ac:dyDescent="0.25">
      <c r="B8" s="67" t="s">
        <v>121</v>
      </c>
    </row>
    <row r="9" spans="2:3" ht="31.5" x14ac:dyDescent="0.25">
      <c r="B9" s="67" t="s">
        <v>122</v>
      </c>
    </row>
    <row r="10" spans="2:3" x14ac:dyDescent="0.25">
      <c r="B10" s="67" t="s">
        <v>123</v>
      </c>
    </row>
    <row r="11" spans="2:3" ht="47.25" x14ac:dyDescent="0.25">
      <c r="B11" s="67" t="s">
        <v>124</v>
      </c>
    </row>
    <row r="12" spans="2:3" ht="31.5" x14ac:dyDescent="0.25">
      <c r="B12" s="67" t="s">
        <v>125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3"/>
  <dimension ref="A1:BO4"/>
  <sheetViews>
    <sheetView workbookViewId="0">
      <selection activeCell="G9" sqref="G9"/>
    </sheetView>
  </sheetViews>
  <sheetFormatPr baseColWidth="10" defaultColWidth="10.875" defaultRowHeight="15.75" x14ac:dyDescent="0.25"/>
  <cols>
    <col min="1" max="1" width="4.375" bestFit="1" customWidth="1"/>
    <col min="3" max="3" width="15.75" customWidth="1"/>
    <col min="24" max="24" width="14.5" customWidth="1"/>
    <col min="25" max="25" width="13.625" customWidth="1"/>
    <col min="26" max="26" width="14" customWidth="1"/>
    <col min="30" max="30" width="19" customWidth="1"/>
    <col min="32" max="32" width="17.125" customWidth="1"/>
    <col min="54" max="54" width="21" customWidth="1"/>
    <col min="56" max="56" width="15.625" customWidth="1"/>
  </cols>
  <sheetData>
    <row r="1" spans="1:67" ht="78.75" x14ac:dyDescent="0.25">
      <c r="A1" s="96" t="s">
        <v>148</v>
      </c>
      <c r="B1" s="96" t="s">
        <v>149</v>
      </c>
      <c r="C1" s="96" t="s">
        <v>150</v>
      </c>
      <c r="D1" s="96" t="s">
        <v>151</v>
      </c>
      <c r="E1" s="96" t="s">
        <v>152</v>
      </c>
      <c r="F1" s="96" t="s">
        <v>153</v>
      </c>
      <c r="G1" s="96" t="s">
        <v>154</v>
      </c>
      <c r="H1" s="96" t="s">
        <v>155</v>
      </c>
      <c r="I1" s="96" t="s">
        <v>156</v>
      </c>
      <c r="J1" s="97" t="s">
        <v>157</v>
      </c>
      <c r="K1" s="97" t="s">
        <v>158</v>
      </c>
      <c r="L1" s="97" t="s">
        <v>159</v>
      </c>
      <c r="M1" s="97" t="s">
        <v>160</v>
      </c>
      <c r="N1" s="97" t="s">
        <v>161</v>
      </c>
      <c r="O1" s="96" t="s">
        <v>162</v>
      </c>
      <c r="P1" s="96" t="s">
        <v>163</v>
      </c>
      <c r="Q1" s="98" t="s">
        <v>164</v>
      </c>
      <c r="R1" s="96" t="s">
        <v>165</v>
      </c>
      <c r="S1" s="96" t="s">
        <v>166</v>
      </c>
      <c r="T1" s="99" t="s">
        <v>167</v>
      </c>
      <c r="U1" s="96" t="s">
        <v>168</v>
      </c>
      <c r="V1" s="96" t="s">
        <v>64</v>
      </c>
      <c r="W1" s="96" t="s">
        <v>169</v>
      </c>
      <c r="X1" s="96" t="s">
        <v>170</v>
      </c>
      <c r="Y1" s="96" t="s">
        <v>171</v>
      </c>
      <c r="Z1" s="96" t="s">
        <v>172</v>
      </c>
      <c r="AA1" s="96" t="s">
        <v>173</v>
      </c>
      <c r="AB1" s="96" t="s">
        <v>174</v>
      </c>
      <c r="AC1" s="100" t="s">
        <v>175</v>
      </c>
      <c r="AD1" s="100" t="s">
        <v>176</v>
      </c>
      <c r="AE1" s="100" t="s">
        <v>177</v>
      </c>
      <c r="AF1" s="100" t="s">
        <v>178</v>
      </c>
      <c r="AG1" s="100" t="s">
        <v>179</v>
      </c>
      <c r="AH1" s="100" t="s">
        <v>180</v>
      </c>
      <c r="AI1" s="96" t="s">
        <v>181</v>
      </c>
      <c r="AJ1" s="96" t="s">
        <v>182</v>
      </c>
      <c r="AK1" s="96" t="s">
        <v>183</v>
      </c>
      <c r="AL1" s="96" t="s">
        <v>184</v>
      </c>
      <c r="AM1" s="100" t="s">
        <v>185</v>
      </c>
      <c r="AN1" s="96" t="s">
        <v>186</v>
      </c>
      <c r="AO1" s="96" t="s">
        <v>187</v>
      </c>
      <c r="AP1" s="100" t="s">
        <v>188</v>
      </c>
      <c r="AQ1" s="96" t="s">
        <v>189</v>
      </c>
      <c r="AR1" s="96" t="s">
        <v>190</v>
      </c>
      <c r="AS1" s="99"/>
      <c r="AT1" s="96" t="s">
        <v>191</v>
      </c>
      <c r="AU1" s="96" t="s">
        <v>192</v>
      </c>
      <c r="AV1" s="96" t="s">
        <v>193</v>
      </c>
      <c r="AW1" s="96" t="s">
        <v>194</v>
      </c>
      <c r="AX1" s="96" t="s">
        <v>195</v>
      </c>
      <c r="AY1" s="96" t="s">
        <v>196</v>
      </c>
      <c r="AZ1" s="100" t="s">
        <v>197</v>
      </c>
      <c r="BA1" s="100" t="s">
        <v>198</v>
      </c>
      <c r="BB1" s="96" t="s">
        <v>199</v>
      </c>
      <c r="BC1" s="101" t="s">
        <v>200</v>
      </c>
      <c r="BD1" s="100" t="s">
        <v>201</v>
      </c>
      <c r="BE1" s="96" t="s">
        <v>202</v>
      </c>
      <c r="BF1" s="100" t="s">
        <v>203</v>
      </c>
      <c r="BG1" s="101" t="s">
        <v>204</v>
      </c>
      <c r="BH1" s="96" t="s">
        <v>205</v>
      </c>
      <c r="BI1" s="102" t="s">
        <v>206</v>
      </c>
      <c r="BJ1" s="102" t="s">
        <v>154</v>
      </c>
      <c r="BK1" s="103" t="s">
        <v>207</v>
      </c>
      <c r="BL1" s="96" t="s">
        <v>208</v>
      </c>
      <c r="BM1" s="96" t="s">
        <v>209</v>
      </c>
      <c r="BN1" s="96" t="s">
        <v>210</v>
      </c>
      <c r="BO1" s="96" t="s">
        <v>211</v>
      </c>
    </row>
    <row r="2" spans="1:67" x14ac:dyDescent="0.25">
      <c r="A2" s="95"/>
      <c r="B2" s="95">
        <v>11</v>
      </c>
      <c r="E2" s="104">
        <v>6006220300</v>
      </c>
      <c r="F2" s="95">
        <v>51</v>
      </c>
      <c r="G2" s="95"/>
      <c r="J2" s="95" t="s">
        <v>135</v>
      </c>
      <c r="K2" t="s">
        <v>134</v>
      </c>
      <c r="L2" t="s">
        <v>136</v>
      </c>
      <c r="M2" t="s">
        <v>138</v>
      </c>
      <c r="N2" t="s">
        <v>137</v>
      </c>
      <c r="O2" s="95" t="s">
        <v>140</v>
      </c>
      <c r="P2" t="s">
        <v>139</v>
      </c>
      <c r="Q2" s="95">
        <v>2</v>
      </c>
      <c r="R2" t="s">
        <v>141</v>
      </c>
      <c r="S2" s="95" t="s">
        <v>142</v>
      </c>
      <c r="T2" t="s">
        <v>222</v>
      </c>
      <c r="U2" t="s">
        <v>143</v>
      </c>
      <c r="V2" s="105" t="s">
        <v>212</v>
      </c>
      <c r="W2" s="95">
        <v>11112</v>
      </c>
      <c r="X2" t="s">
        <v>144</v>
      </c>
      <c r="Y2" s="95">
        <v>2</v>
      </c>
      <c r="Z2" s="95">
        <v>6</v>
      </c>
      <c r="AA2" s="95">
        <v>5</v>
      </c>
      <c r="AB2" s="95">
        <v>1</v>
      </c>
      <c r="AC2" s="95">
        <v>1</v>
      </c>
      <c r="AD2" s="95">
        <v>1</v>
      </c>
      <c r="AE2" s="95">
        <v>1</v>
      </c>
      <c r="AF2" s="95">
        <v>1</v>
      </c>
      <c r="AG2" s="95">
        <v>1</v>
      </c>
      <c r="AH2" s="95">
        <v>1</v>
      </c>
      <c r="AI2" s="95" t="s">
        <v>140</v>
      </c>
      <c r="AJ2" t="s">
        <v>139</v>
      </c>
      <c r="AK2" s="95"/>
      <c r="AL2" t="s">
        <v>145</v>
      </c>
      <c r="AM2" s="95">
        <v>1</v>
      </c>
      <c r="AN2" s="106" t="s">
        <v>146</v>
      </c>
      <c r="AO2" s="106" t="s">
        <v>147</v>
      </c>
      <c r="AP2" s="95">
        <v>2</v>
      </c>
      <c r="AQ2" t="s">
        <v>141</v>
      </c>
      <c r="AS2" t="s">
        <v>223</v>
      </c>
      <c r="AT2" t="s">
        <v>143</v>
      </c>
      <c r="AU2" s="105" t="s">
        <v>212</v>
      </c>
      <c r="AV2" t="s">
        <v>144</v>
      </c>
      <c r="AW2" s="95">
        <v>6</v>
      </c>
      <c r="AX2" s="95">
        <v>5</v>
      </c>
      <c r="AY2" s="95">
        <v>1</v>
      </c>
      <c r="AZ2" s="95">
        <v>3</v>
      </c>
      <c r="BA2" s="95">
        <v>2</v>
      </c>
      <c r="BB2" s="95">
        <v>0</v>
      </c>
      <c r="BC2" s="107">
        <v>36600</v>
      </c>
      <c r="BD2" s="95">
        <v>2</v>
      </c>
      <c r="BE2" s="107"/>
      <c r="BF2" s="95">
        <v>2</v>
      </c>
      <c r="BG2" s="107">
        <v>43251</v>
      </c>
      <c r="BH2" s="95">
        <v>1</v>
      </c>
      <c r="BI2" s="95">
        <v>2000303424</v>
      </c>
      <c r="BJ2" s="95">
        <v>123245</v>
      </c>
      <c r="BK2" s="95"/>
      <c r="BM2" s="108"/>
      <c r="BN2">
        <v>1</v>
      </c>
      <c r="BO2">
        <v>1</v>
      </c>
    </row>
    <row r="3" spans="1:67" x14ac:dyDescent="0.25">
      <c r="A3" s="95"/>
      <c r="B3" s="95">
        <v>11</v>
      </c>
      <c r="E3">
        <v>6006220201</v>
      </c>
      <c r="F3" s="95">
        <v>51</v>
      </c>
      <c r="G3" s="95"/>
      <c r="J3" s="95" t="s">
        <v>135</v>
      </c>
      <c r="K3" t="s">
        <v>134</v>
      </c>
      <c r="L3" t="s">
        <v>136</v>
      </c>
      <c r="M3" t="s">
        <v>138</v>
      </c>
      <c r="N3" t="s">
        <v>137</v>
      </c>
      <c r="O3" s="95" t="s">
        <v>140</v>
      </c>
      <c r="P3" t="s">
        <v>139</v>
      </c>
      <c r="Q3" s="95">
        <v>2</v>
      </c>
      <c r="R3" t="s">
        <v>141</v>
      </c>
      <c r="S3" s="95" t="s">
        <v>142</v>
      </c>
      <c r="T3" t="s">
        <v>222</v>
      </c>
      <c r="U3" t="s">
        <v>143</v>
      </c>
      <c r="V3" s="105" t="s">
        <v>212</v>
      </c>
      <c r="W3" s="95">
        <v>11112</v>
      </c>
      <c r="X3" t="s">
        <v>144</v>
      </c>
      <c r="Y3" s="95">
        <v>2</v>
      </c>
      <c r="Z3" s="95">
        <v>6</v>
      </c>
      <c r="AA3" s="95">
        <v>5</v>
      </c>
      <c r="AB3" s="95">
        <v>1</v>
      </c>
      <c r="AC3" s="95">
        <v>1</v>
      </c>
      <c r="AD3" s="95">
        <v>1</v>
      </c>
      <c r="AE3" s="95">
        <v>1</v>
      </c>
      <c r="AF3" s="95">
        <v>1</v>
      </c>
      <c r="AG3" s="95">
        <v>1</v>
      </c>
      <c r="AH3" s="95">
        <v>1</v>
      </c>
      <c r="AI3" s="95" t="s">
        <v>140</v>
      </c>
      <c r="AJ3" t="s">
        <v>139</v>
      </c>
      <c r="AK3" s="95"/>
      <c r="AL3" t="s">
        <v>145</v>
      </c>
      <c r="AM3" s="95">
        <v>1</v>
      </c>
      <c r="AN3" s="106" t="s">
        <v>146</v>
      </c>
      <c r="AO3" s="106" t="s">
        <v>147</v>
      </c>
      <c r="AP3" s="95">
        <v>2</v>
      </c>
      <c r="AQ3" t="s">
        <v>141</v>
      </c>
      <c r="AS3" t="s">
        <v>223</v>
      </c>
      <c r="AT3" t="s">
        <v>143</v>
      </c>
      <c r="AU3" s="105" t="s">
        <v>212</v>
      </c>
      <c r="AV3" t="s">
        <v>144</v>
      </c>
      <c r="AW3" s="95">
        <v>6</v>
      </c>
      <c r="AX3" s="95">
        <v>5</v>
      </c>
      <c r="AY3" s="95">
        <v>1</v>
      </c>
      <c r="AZ3" s="95">
        <v>3</v>
      </c>
      <c r="BA3" s="95">
        <v>2</v>
      </c>
      <c r="BB3" s="95">
        <v>0</v>
      </c>
      <c r="BC3" s="107">
        <v>36600</v>
      </c>
      <c r="BD3" s="95">
        <v>2</v>
      </c>
      <c r="BE3" s="107"/>
      <c r="BF3" s="95">
        <v>2</v>
      </c>
      <c r="BG3" s="107">
        <v>43251</v>
      </c>
      <c r="BH3" s="95">
        <v>1</v>
      </c>
      <c r="BI3" s="95">
        <v>2000303424</v>
      </c>
      <c r="BJ3" s="95">
        <v>123245</v>
      </c>
      <c r="BK3" s="95"/>
      <c r="BM3" s="108"/>
      <c r="BN3">
        <v>1</v>
      </c>
      <c r="BO3">
        <v>1</v>
      </c>
    </row>
    <row r="4" spans="1:67" x14ac:dyDescent="0.25">
      <c r="A4" s="95"/>
      <c r="B4" s="95"/>
      <c r="F4" s="95"/>
      <c r="G4" s="95"/>
      <c r="J4" s="95"/>
      <c r="O4" s="95"/>
      <c r="Q4" s="95"/>
      <c r="S4" s="95"/>
      <c r="V4" s="105"/>
      <c r="W4" s="95"/>
      <c r="Y4" s="95"/>
      <c r="Z4" s="95"/>
      <c r="AA4" s="95"/>
      <c r="AB4" s="95"/>
      <c r="AC4" s="95"/>
      <c r="AD4" s="95"/>
      <c r="AE4" s="95"/>
      <c r="AF4" s="95"/>
      <c r="AG4" s="95"/>
      <c r="AH4" s="95"/>
      <c r="AI4" s="95"/>
      <c r="AK4" s="95"/>
      <c r="AM4" s="95"/>
      <c r="AN4" s="106"/>
      <c r="AO4" s="106"/>
      <c r="AP4" s="95"/>
      <c r="AU4" s="105"/>
      <c r="AW4" s="95"/>
      <c r="AX4" s="95"/>
      <c r="AY4" s="95"/>
      <c r="AZ4" s="95"/>
      <c r="BA4" s="95"/>
      <c r="BB4" s="95"/>
      <c r="BC4" s="107"/>
      <c r="BD4" s="95"/>
      <c r="BE4" s="107"/>
      <c r="BF4" s="95"/>
      <c r="BG4" s="107"/>
      <c r="BH4" s="95"/>
      <c r="BI4" s="95"/>
      <c r="BJ4" s="95"/>
      <c r="BK4" s="95"/>
      <c r="BM4" s="10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2:C57"/>
  <sheetViews>
    <sheetView workbookViewId="0">
      <selection activeCell="A3" sqref="A3:C56"/>
    </sheetView>
  </sheetViews>
  <sheetFormatPr baseColWidth="10" defaultColWidth="11" defaultRowHeight="15.75" x14ac:dyDescent="0.25"/>
  <cols>
    <col min="1" max="1" width="3.75" style="5" customWidth="1"/>
    <col min="2" max="2" width="42.125" style="5" customWidth="1"/>
    <col min="3" max="3" width="8.5" style="5" customWidth="1"/>
    <col min="4" max="16384" width="11" style="5"/>
  </cols>
  <sheetData>
    <row r="2" spans="1:3" ht="21.75" thickBot="1" x14ac:dyDescent="0.3">
      <c r="A2" s="174" t="s">
        <v>56</v>
      </c>
      <c r="B2" s="174"/>
      <c r="C2" s="174"/>
    </row>
    <row r="3" spans="1:3" ht="15.75" customHeight="1" x14ac:dyDescent="0.25">
      <c r="A3" s="175" t="s">
        <v>9</v>
      </c>
      <c r="B3" s="176"/>
      <c r="C3" s="175"/>
    </row>
    <row r="4" spans="1:3" x14ac:dyDescent="0.25">
      <c r="A4" s="177"/>
      <c r="B4" s="178"/>
      <c r="C4" s="177"/>
    </row>
    <row r="5" spans="1:3" ht="31.5" x14ac:dyDescent="0.25">
      <c r="A5" s="76" t="s">
        <v>10</v>
      </c>
      <c r="B5" s="69" t="s">
        <v>11</v>
      </c>
      <c r="C5" s="70" t="s">
        <v>12</v>
      </c>
    </row>
    <row r="6" spans="1:3" ht="48" customHeight="1" x14ac:dyDescent="0.25">
      <c r="A6" s="74">
        <v>1</v>
      </c>
      <c r="B6" s="71" t="e">
        <f>+AUTOEVALUACION!#REF!</f>
        <v>#REF!</v>
      </c>
      <c r="C6" s="72" t="s">
        <v>5</v>
      </c>
    </row>
    <row r="7" spans="1:3" ht="64.5" customHeight="1" x14ac:dyDescent="0.25">
      <c r="A7" s="74">
        <v>2</v>
      </c>
      <c r="B7" s="71" t="str">
        <f>+AUTOEVALUACION!C35</f>
        <v>Se tiene identificado el riesgo de exposición a sílice (Cuarzo- Cristobalita-Tridimita).</v>
      </c>
      <c r="C7" s="72" t="s">
        <v>5</v>
      </c>
    </row>
    <row r="8" spans="1:3" ht="59.25" customHeight="1" x14ac:dyDescent="0.25">
      <c r="A8" s="75">
        <v>3</v>
      </c>
      <c r="B8" s="71" t="str">
        <f>+AUTOEVALUACION!C36</f>
        <v>Se informa a los trabajadores del riesgo, medidas control y métodos correctos de trabajo.</v>
      </c>
      <c r="C8" s="72" t="s">
        <v>8</v>
      </c>
    </row>
    <row r="9" spans="1:3" ht="36" customHeight="1" x14ac:dyDescent="0.25">
      <c r="A9" s="76" t="s">
        <v>13</v>
      </c>
      <c r="B9" s="73" t="s">
        <v>22</v>
      </c>
      <c r="C9" s="70" t="s">
        <v>12</v>
      </c>
    </row>
    <row r="10" spans="1:3" ht="58.5" customHeight="1" x14ac:dyDescent="0.25">
      <c r="A10" s="74">
        <v>4</v>
      </c>
      <c r="B10" s="71" t="str">
        <f>+AUTOEVALUACION!C46</f>
        <v>Se han determinado los tiempos de exposición semanal a sílice en los Grupos de Exposición Similar con exposición.</v>
      </c>
      <c r="C10" s="72" t="s">
        <v>7</v>
      </c>
    </row>
    <row r="11" spans="1:3" ht="60" customHeight="1" x14ac:dyDescent="0.25">
      <c r="A11" s="74">
        <v>5</v>
      </c>
      <c r="B11" s="71" t="str">
        <f>+AUTOEVALUACION!C47</f>
        <v>Tiene evaluación cualitativa de exposición a sílice (Cuarzo-Cristobalita- Tridimita).</v>
      </c>
      <c r="C11" s="72" t="s">
        <v>7</v>
      </c>
    </row>
    <row r="12" spans="1:3" ht="51.75" customHeight="1" x14ac:dyDescent="0.25">
      <c r="A12" s="74">
        <v>6</v>
      </c>
      <c r="B12" s="71" t="str">
        <f>+AUTOEVALUACION!C48</f>
        <v>Tiene evaluación cuantitativa de concentraciones ambientales de sílice (Cuarzo-Cristobalita- Tridimita).</v>
      </c>
      <c r="C12" s="72" t="s">
        <v>7</v>
      </c>
    </row>
    <row r="13" spans="1:3" ht="57.75" customHeight="1" x14ac:dyDescent="0.25">
      <c r="A13" s="74">
        <f>+A12+1</f>
        <v>7</v>
      </c>
      <c r="B13" s="71" t="str">
        <f>+AUTOEVALUACION!C49</f>
        <v>En el caso de tener contratistas y/o subcontratistas ¿les informa los niveles de exposición a sílice medidos, con el objeto que estas entreguen dicha  información a sus respectivos Organismos Administradores?.</v>
      </c>
      <c r="C13" s="72" t="s">
        <v>7</v>
      </c>
    </row>
    <row r="14" spans="1:3" ht="31.5" x14ac:dyDescent="0.25">
      <c r="A14" s="76" t="s">
        <v>14</v>
      </c>
      <c r="B14" s="73" t="s">
        <v>25</v>
      </c>
      <c r="C14" s="70" t="s">
        <v>12</v>
      </c>
    </row>
    <row r="15" spans="1:3" ht="61.5" customHeight="1" x14ac:dyDescent="0.25">
      <c r="A15" s="74">
        <f>+A13+1</f>
        <v>8</v>
      </c>
      <c r="B15" s="71" t="str">
        <f>+AUTOEVALUACION!C59</f>
        <v>Se han implementado las medidas de control prescritas en evaluaciones cualitativa o cuantitativa.</v>
      </c>
      <c r="C15" s="72" t="s">
        <v>7</v>
      </c>
    </row>
    <row r="16" spans="1:3" ht="60" customHeight="1" x14ac:dyDescent="0.25">
      <c r="A16" s="74">
        <f t="shared" ref="A16:A23" si="0">+A15+1</f>
        <v>9</v>
      </c>
      <c r="B16" s="71" t="str">
        <f>+AUTOEVALUACION!C60</f>
        <v>Existe evaluación de eficacia de sistema de control</v>
      </c>
      <c r="C16" s="72" t="s">
        <v>7</v>
      </c>
    </row>
    <row r="17" spans="1:3" ht="54.75" customHeight="1" x14ac:dyDescent="0.25">
      <c r="A17" s="74">
        <f t="shared" si="0"/>
        <v>10</v>
      </c>
      <c r="B17" s="71" t="str">
        <f>+AUTOEVALUACION!C61</f>
        <v>Siendo factible, se sustituyen materiales con sílice por otros que no la tienen.</v>
      </c>
      <c r="C17" s="72" t="s">
        <v>5</v>
      </c>
    </row>
    <row r="18" spans="1:3" ht="63" customHeight="1" x14ac:dyDescent="0.25">
      <c r="A18" s="74">
        <f t="shared" si="0"/>
        <v>11</v>
      </c>
      <c r="B18" s="71" t="str">
        <f>+AUTOEVALUACION!C62</f>
        <v>Las fuentes de emisión de polvo se encuentran físicamente aisladas y cuentan con sistemas de control (Si no, mencionar cuál no se encuentra aislada).</v>
      </c>
      <c r="C18" s="72" t="s">
        <v>8</v>
      </c>
    </row>
    <row r="19" spans="1:3" ht="57" customHeight="1" x14ac:dyDescent="0.25">
      <c r="A19" s="74">
        <f t="shared" si="0"/>
        <v>12</v>
      </c>
      <c r="B19" s="71" t="str">
        <f>+AUTOEVALUACION!C65</f>
        <v>Se humectan o aplican aditivos higroscópicos  en las vías de tránsito de equipos motorizados.</v>
      </c>
      <c r="C19" s="72" t="s">
        <v>7</v>
      </c>
    </row>
    <row r="20" spans="1:3" ht="51.75" customHeight="1" x14ac:dyDescent="0.25">
      <c r="A20" s="74">
        <f t="shared" si="0"/>
        <v>13</v>
      </c>
      <c r="B20" s="71" t="str">
        <f>+AUTOEVALUACION!C66</f>
        <v>PROCEDIMIENTOS DE TRABAJO</v>
      </c>
      <c r="C20" s="72" t="s">
        <v>8</v>
      </c>
    </row>
    <row r="21" spans="1:3" ht="49.5" customHeight="1" x14ac:dyDescent="0.25">
      <c r="A21" s="74">
        <f t="shared" si="0"/>
        <v>14</v>
      </c>
      <c r="B21" s="71" t="str">
        <f>+AUTOEVALUACION!C67</f>
        <v>¿La empresa cuenta con un programa de limpieza escrito?.</v>
      </c>
      <c r="C21" s="72" t="s">
        <v>7</v>
      </c>
    </row>
    <row r="22" spans="1:3" ht="48" customHeight="1" x14ac:dyDescent="0.25">
      <c r="A22" s="74">
        <f t="shared" si="0"/>
        <v>15</v>
      </c>
      <c r="B22" s="71" t="e">
        <f>+AUTOEVALUACION!#REF!</f>
        <v>#REF!</v>
      </c>
      <c r="C22" s="72" t="s">
        <v>7</v>
      </c>
    </row>
    <row r="23" spans="1:3" ht="47.25" customHeight="1" x14ac:dyDescent="0.25">
      <c r="A23" s="74">
        <f t="shared" si="0"/>
        <v>16</v>
      </c>
      <c r="B23" s="71" t="e">
        <f>+AUTOEVALUACION!#REF!</f>
        <v>#REF!</v>
      </c>
      <c r="C23" s="72" t="s">
        <v>7</v>
      </c>
    </row>
    <row r="24" spans="1:3" ht="53.25" customHeight="1" x14ac:dyDescent="0.25">
      <c r="A24" s="76" t="s">
        <v>16</v>
      </c>
      <c r="B24" s="73" t="e">
        <f>+AUTOEVALUACION!#REF!</f>
        <v>#REF!</v>
      </c>
      <c r="C24" s="70" t="s">
        <v>12</v>
      </c>
    </row>
    <row r="25" spans="1:3" ht="57" customHeight="1" x14ac:dyDescent="0.25">
      <c r="A25" s="75">
        <f>+A23+1</f>
        <v>17</v>
      </c>
      <c r="B25" s="71" t="e">
        <f>+AUTOEVALUACION!#REF!</f>
        <v>#REF!</v>
      </c>
      <c r="C25" s="72" t="s">
        <v>8</v>
      </c>
    </row>
    <row r="26" spans="1:3" ht="75" customHeight="1" x14ac:dyDescent="0.25">
      <c r="A26" s="75">
        <f>+A25+1</f>
        <v>18</v>
      </c>
      <c r="B26" s="71" t="e">
        <f>+AUTOEVALUACION!#REF!</f>
        <v>#REF!</v>
      </c>
      <c r="C26" s="72" t="s">
        <v>8</v>
      </c>
    </row>
    <row r="27" spans="1:3" ht="49.5" customHeight="1" x14ac:dyDescent="0.25">
      <c r="A27" s="74">
        <f>+A26+1</f>
        <v>19</v>
      </c>
      <c r="B27" s="71" t="e">
        <f>+AUTOEVALUACION!#REF!</f>
        <v>#REF!</v>
      </c>
      <c r="C27" s="72" t="s">
        <v>8</v>
      </c>
    </row>
    <row r="28" spans="1:3" ht="64.5" customHeight="1" x14ac:dyDescent="0.25">
      <c r="A28" s="75">
        <f>+A27+1</f>
        <v>20</v>
      </c>
      <c r="B28" s="71" t="e">
        <f>+AUTOEVALUACION!#REF!</f>
        <v>#REF!</v>
      </c>
      <c r="C28" s="72" t="s">
        <v>8</v>
      </c>
    </row>
    <row r="29" spans="1:3" ht="45" customHeight="1" x14ac:dyDescent="0.25">
      <c r="A29" s="76" t="s">
        <v>17</v>
      </c>
      <c r="B29" s="73" t="e">
        <f>+AUTOEVALUACION!#REF!</f>
        <v>#REF!</v>
      </c>
      <c r="C29" s="70" t="s">
        <v>12</v>
      </c>
    </row>
    <row r="30" spans="1:3" ht="47.25" customHeight="1" x14ac:dyDescent="0.25">
      <c r="A30" s="75">
        <f>+A28+1</f>
        <v>21</v>
      </c>
      <c r="B30" s="71" t="e">
        <f>+AUTOEVALUACION!#REF!</f>
        <v>#REF!</v>
      </c>
      <c r="C30" s="72" t="s">
        <v>7</v>
      </c>
    </row>
    <row r="31" spans="1:3" ht="45.75" customHeight="1" x14ac:dyDescent="0.25">
      <c r="A31" s="75">
        <f>+A30+1</f>
        <v>22</v>
      </c>
      <c r="B31" s="71" t="e">
        <f>+AUTOEVALUACION!#REF!</f>
        <v>#REF!</v>
      </c>
      <c r="C31" s="72" t="s">
        <v>7</v>
      </c>
    </row>
    <row r="32" spans="1:3" ht="60.75" customHeight="1" x14ac:dyDescent="0.25">
      <c r="A32" s="74">
        <f>+A31+1</f>
        <v>23</v>
      </c>
      <c r="B32" s="71" t="e">
        <f>+AUTOEVALUACION!#REF!</f>
        <v>#REF!</v>
      </c>
      <c r="C32" s="72" t="s">
        <v>8</v>
      </c>
    </row>
    <row r="33" spans="1:3" ht="60.75" customHeight="1" x14ac:dyDescent="0.25">
      <c r="A33" s="74">
        <f>+A32+1</f>
        <v>24</v>
      </c>
      <c r="B33" s="71" t="e">
        <f>+AUTOEVALUACION!#REF!</f>
        <v>#REF!</v>
      </c>
      <c r="C33" s="72" t="s">
        <v>8</v>
      </c>
    </row>
    <row r="34" spans="1:3" ht="61.5" customHeight="1" x14ac:dyDescent="0.25">
      <c r="A34" s="75">
        <f>+A33+1</f>
        <v>25</v>
      </c>
      <c r="B34" s="71" t="e">
        <f>+AUTOEVALUACION!#REF!</f>
        <v>#REF!</v>
      </c>
      <c r="C34" s="72" t="s">
        <v>8</v>
      </c>
    </row>
    <row r="35" spans="1:3" ht="54.75" customHeight="1" x14ac:dyDescent="0.25">
      <c r="A35" s="76" t="s">
        <v>18</v>
      </c>
      <c r="B35" s="73" t="e">
        <f>+AUTOEVALUACION!#REF!</f>
        <v>#REF!</v>
      </c>
      <c r="C35" s="70" t="s">
        <v>12</v>
      </c>
    </row>
    <row r="36" spans="1:3" ht="54" customHeight="1" x14ac:dyDescent="0.25">
      <c r="A36" s="75">
        <f>+A34+1</f>
        <v>26</v>
      </c>
      <c r="B36" s="71" t="e">
        <f>+AUTOEVALUACION!#REF!</f>
        <v>#REF!</v>
      </c>
      <c r="C36" s="72" t="s">
        <v>5</v>
      </c>
    </row>
    <row r="37" spans="1:3" x14ac:dyDescent="0.25">
      <c r="A37" s="75">
        <f>+A36+1</f>
        <v>27</v>
      </c>
      <c r="B37" s="71" t="e">
        <f>+AUTOEVALUACION!#REF!</f>
        <v>#REF!</v>
      </c>
      <c r="C37" s="72" t="s">
        <v>5</v>
      </c>
    </row>
    <row r="38" spans="1:3" ht="65.25" customHeight="1" x14ac:dyDescent="0.25">
      <c r="A38" s="76" t="s">
        <v>19</v>
      </c>
      <c r="B38" s="73" t="e">
        <f>+AUTOEVALUACION!#REF!</f>
        <v>#REF!</v>
      </c>
      <c r="C38" s="70" t="s">
        <v>12</v>
      </c>
    </row>
    <row r="39" spans="1:3" x14ac:dyDescent="0.25">
      <c r="A39" s="75">
        <f>+A37+1</f>
        <v>28</v>
      </c>
      <c r="B39" s="71" t="e">
        <f>+AUTOEVALUACION!#REF!</f>
        <v>#REF!</v>
      </c>
      <c r="C39" s="72" t="s">
        <v>8</v>
      </c>
    </row>
    <row r="40" spans="1:3" ht="52.5" customHeight="1" x14ac:dyDescent="0.25">
      <c r="A40" s="75">
        <f>+A39+1</f>
        <v>29</v>
      </c>
      <c r="B40" s="71" t="e">
        <f>+AUTOEVALUACION!#REF!</f>
        <v>#REF!</v>
      </c>
      <c r="C40" s="72" t="s">
        <v>7</v>
      </c>
    </row>
    <row r="41" spans="1:3" ht="51.75" customHeight="1" x14ac:dyDescent="0.25">
      <c r="A41" s="76" t="s">
        <v>28</v>
      </c>
      <c r="B41" s="73" t="e">
        <f>+AUTOEVALUACION!#REF!</f>
        <v>#REF!</v>
      </c>
      <c r="C41" s="70" t="s">
        <v>12</v>
      </c>
    </row>
    <row r="42" spans="1:3" ht="63" customHeight="1" x14ac:dyDescent="0.25">
      <c r="A42" s="75">
        <f>+A40+1</f>
        <v>30</v>
      </c>
      <c r="B42" s="71" t="e">
        <f>+AUTOEVALUACION!#REF!</f>
        <v>#REF!</v>
      </c>
      <c r="C42" s="72" t="s">
        <v>7</v>
      </c>
    </row>
    <row r="43" spans="1:3" ht="31.5" x14ac:dyDescent="0.25">
      <c r="A43" s="76" t="s">
        <v>29</v>
      </c>
      <c r="B43" s="73" t="e">
        <f>+AUTOEVALUACION!#REF!</f>
        <v>#REF!</v>
      </c>
      <c r="C43" s="70" t="s">
        <v>12</v>
      </c>
    </row>
    <row r="44" spans="1:3" ht="66.75" customHeight="1" x14ac:dyDescent="0.25">
      <c r="A44" s="74">
        <f>+A42+1</f>
        <v>31</v>
      </c>
      <c r="B44" s="71" t="e">
        <f>+AUTOEVALUACION!#REF!</f>
        <v>#REF!</v>
      </c>
      <c r="C44" s="72" t="s">
        <v>8</v>
      </c>
    </row>
    <row r="45" spans="1:3" ht="48.75" customHeight="1" x14ac:dyDescent="0.25">
      <c r="A45" s="74">
        <f>+A44+1</f>
        <v>32</v>
      </c>
      <c r="B45" s="71" t="e">
        <f>+AUTOEVALUACION!#REF!</f>
        <v>#REF!</v>
      </c>
      <c r="C45" s="72" t="s">
        <v>8</v>
      </c>
    </row>
    <row r="46" spans="1:3" ht="48.75" customHeight="1" x14ac:dyDescent="0.25">
      <c r="A46" s="75">
        <f>+A45+1</f>
        <v>33</v>
      </c>
      <c r="B46" s="71" t="e">
        <f>+AUTOEVALUACION!#REF!</f>
        <v>#REF!</v>
      </c>
      <c r="C46" s="72" t="s">
        <v>7</v>
      </c>
    </row>
    <row r="47" spans="1:3" ht="49.5" customHeight="1" x14ac:dyDescent="0.25">
      <c r="A47" s="76" t="s">
        <v>30</v>
      </c>
      <c r="B47" s="73" t="e">
        <f>+AUTOEVALUACION!#REF!</f>
        <v>#REF!</v>
      </c>
      <c r="C47" s="70" t="s">
        <v>12</v>
      </c>
    </row>
    <row r="48" spans="1:3" x14ac:dyDescent="0.25">
      <c r="A48" s="74">
        <f>+A46+1</f>
        <v>34</v>
      </c>
      <c r="B48" s="71" t="e">
        <f>+AUTOEVALUACION!#REF!</f>
        <v>#REF!</v>
      </c>
      <c r="C48" s="72" t="s">
        <v>7</v>
      </c>
    </row>
    <row r="49" spans="1:3" ht="51.75" customHeight="1" x14ac:dyDescent="0.25">
      <c r="A49" s="74">
        <f>+A48+1</f>
        <v>35</v>
      </c>
      <c r="B49" s="71" t="e">
        <f>+AUTOEVALUACION!#REF!</f>
        <v>#REF!</v>
      </c>
      <c r="C49" s="72" t="s">
        <v>8</v>
      </c>
    </row>
    <row r="50" spans="1:3" ht="53.25" customHeight="1" x14ac:dyDescent="0.25">
      <c r="A50" s="74">
        <f>+A49+1</f>
        <v>36</v>
      </c>
      <c r="B50" s="71" t="e">
        <f>+AUTOEVALUACION!#REF!</f>
        <v>#REF!</v>
      </c>
      <c r="C50" s="72" t="s">
        <v>5</v>
      </c>
    </row>
    <row r="51" spans="1:3" ht="56.25" customHeight="1" x14ac:dyDescent="0.25">
      <c r="A51" s="74">
        <f>+A50+1</f>
        <v>37</v>
      </c>
      <c r="B51" s="71" t="e">
        <f>+AUTOEVALUACION!#REF!</f>
        <v>#REF!</v>
      </c>
      <c r="C51" s="72" t="s">
        <v>5</v>
      </c>
    </row>
    <row r="52" spans="1:3" ht="56.25" customHeight="1" x14ac:dyDescent="0.25">
      <c r="A52" s="76" t="s">
        <v>32</v>
      </c>
      <c r="B52" s="73" t="e">
        <f>+AUTOEVALUACION!#REF!</f>
        <v>#REF!</v>
      </c>
      <c r="C52" s="70" t="s">
        <v>12</v>
      </c>
    </row>
    <row r="53" spans="1:3" x14ac:dyDescent="0.25">
      <c r="A53" s="74">
        <f>+A51+1</f>
        <v>38</v>
      </c>
      <c r="B53" s="71" t="e">
        <f>+AUTOEVALUACION!#REF!</f>
        <v>#REF!</v>
      </c>
      <c r="C53" s="72" t="s">
        <v>5</v>
      </c>
    </row>
    <row r="54" spans="1:3" x14ac:dyDescent="0.25">
      <c r="A54" s="74">
        <f>+A53+1</f>
        <v>39</v>
      </c>
      <c r="B54" s="71" t="e">
        <f>+AUTOEVALUACION!#REF!</f>
        <v>#REF!</v>
      </c>
      <c r="C54" s="72" t="s">
        <v>5</v>
      </c>
    </row>
    <row r="55" spans="1:3" ht="39.75" customHeight="1" x14ac:dyDescent="0.25">
      <c r="A55" s="74">
        <f>+A54+1</f>
        <v>40</v>
      </c>
      <c r="B55" s="71" t="e">
        <f>+AUTOEVALUACION!#REF!</f>
        <v>#REF!</v>
      </c>
      <c r="C55" s="72" t="s">
        <v>5</v>
      </c>
    </row>
    <row r="56" spans="1:3" x14ac:dyDescent="0.25">
      <c r="A56" s="74">
        <f>+A55+1</f>
        <v>41</v>
      </c>
      <c r="B56" s="71" t="e">
        <f>+AUTOEVALUACION!#REF!</f>
        <v>#REF!</v>
      </c>
      <c r="C56" s="72" t="s">
        <v>5</v>
      </c>
    </row>
    <row r="57" spans="1:3" x14ac:dyDescent="0.25">
      <c r="C57" s="5" t="s">
        <v>7</v>
      </c>
    </row>
  </sheetData>
  <mergeCells count="3">
    <mergeCell ref="A2:C2"/>
    <mergeCell ref="A3:B4"/>
    <mergeCell ref="C3:C4"/>
  </mergeCells>
  <conditionalFormatting sqref="C25">
    <cfRule type="colorScale" priority="65">
      <colorScale>
        <cfvo type="num" val="#N/A"/>
        <cfvo type="num" val="#N/A"/>
        <color rgb="FFFF7128"/>
        <color rgb="FFFFEF9C"/>
      </colorScale>
    </cfRule>
  </conditionalFormatting>
  <conditionalFormatting sqref="C6">
    <cfRule type="colorScale" priority="157">
      <colorScale>
        <cfvo type="min"/>
        <cfvo type="max"/>
        <color rgb="FFFF0000"/>
        <color rgb="FF92D050"/>
      </colorScale>
    </cfRule>
  </conditionalFormatting>
  <conditionalFormatting sqref="C7:C8">
    <cfRule type="cellIs" dxfId="85" priority="153" operator="equal">
      <formula>"""SI"""</formula>
    </cfRule>
    <cfRule type="colorScale" priority="155">
      <colorScale>
        <cfvo type="min"/>
        <cfvo type="max"/>
        <color rgb="FFFF0000"/>
        <color rgb="FF92D050"/>
      </colorScale>
    </cfRule>
  </conditionalFormatting>
  <conditionalFormatting sqref="C10:C13 C15:C16">
    <cfRule type="colorScale" priority="159">
      <colorScale>
        <cfvo type="min"/>
        <cfvo type="max"/>
        <color rgb="FFFF0000"/>
        <color rgb="FF92D050"/>
      </colorScale>
    </cfRule>
  </conditionalFormatting>
  <conditionalFormatting sqref="C10:C13 C15:C16">
    <cfRule type="cellIs" dxfId="84" priority="160" operator="equal">
      <formula>"NC"</formula>
    </cfRule>
    <cfRule type="cellIs" dxfId="83" priority="161" operator="equal">
      <formula>"SI"</formula>
    </cfRule>
    <cfRule type="cellIs" dxfId="82" priority="162" operator="equal">
      <formula>"NO"</formula>
    </cfRule>
    <cfRule type="cellIs" dxfId="81" priority="163" operator="equal">
      <formula>"SI"</formula>
    </cfRule>
    <cfRule type="cellIs" dxfId="80" priority="164" operator="equal">
      <formula>"NO"</formula>
    </cfRule>
    <cfRule type="colorScale" priority="165">
      <colorScale>
        <cfvo type="min"/>
        <cfvo type="max"/>
        <color rgb="FFFF7128"/>
        <color rgb="FF92D050"/>
      </colorScale>
    </cfRule>
  </conditionalFormatting>
  <conditionalFormatting sqref="C26:C28 C30">
    <cfRule type="colorScale" priority="130">
      <colorScale>
        <cfvo type="min"/>
        <cfvo type="max"/>
        <color rgb="FFFF0000"/>
        <color rgb="FF92D050"/>
      </colorScale>
    </cfRule>
  </conditionalFormatting>
  <conditionalFormatting sqref="C26:C28 C30">
    <cfRule type="cellIs" dxfId="79" priority="131" operator="equal">
      <formula>"NC"</formula>
    </cfRule>
    <cfRule type="cellIs" dxfId="78" priority="132" operator="equal">
      <formula>"SI"</formula>
    </cfRule>
    <cfRule type="cellIs" dxfId="77" priority="133" operator="equal">
      <formula>"NO"</formula>
    </cfRule>
    <cfRule type="cellIs" dxfId="76" priority="134" operator="equal">
      <formula>"SI"</formula>
    </cfRule>
    <cfRule type="cellIs" dxfId="75" priority="135" operator="equal">
      <formula>"NO"</formula>
    </cfRule>
    <cfRule type="colorScale" priority="136">
      <colorScale>
        <cfvo type="min"/>
        <cfvo type="max"/>
        <color rgb="FFFF7128"/>
        <color rgb="FF92D050"/>
      </colorScale>
    </cfRule>
  </conditionalFormatting>
  <conditionalFormatting sqref="C32:C33">
    <cfRule type="colorScale" priority="122">
      <colorScale>
        <cfvo type="min"/>
        <cfvo type="max"/>
        <color rgb="FFFF0000"/>
        <color rgb="FF92D050"/>
      </colorScale>
    </cfRule>
  </conditionalFormatting>
  <conditionalFormatting sqref="C32:C33">
    <cfRule type="cellIs" dxfId="74" priority="123" operator="equal">
      <formula>"NC"</formula>
    </cfRule>
    <cfRule type="cellIs" dxfId="73" priority="124" operator="equal">
      <formula>"SI"</formula>
    </cfRule>
    <cfRule type="cellIs" dxfId="72" priority="125" operator="equal">
      <formula>"NO"</formula>
    </cfRule>
    <cfRule type="cellIs" dxfId="71" priority="126" operator="equal">
      <formula>"SI"</formula>
    </cfRule>
    <cfRule type="cellIs" dxfId="70" priority="127" operator="equal">
      <formula>"NO"</formula>
    </cfRule>
    <cfRule type="colorScale" priority="128">
      <colorScale>
        <cfvo type="min"/>
        <cfvo type="max"/>
        <color rgb="FFFF7128"/>
        <color rgb="FF92D050"/>
      </colorScale>
    </cfRule>
  </conditionalFormatting>
  <conditionalFormatting sqref="C6">
    <cfRule type="colorScale" priority="156">
      <colorScale>
        <cfvo type="num" val="#N/A"/>
        <cfvo type="num" val="#N/A"/>
        <color rgb="FFFF7128"/>
        <color rgb="FFFFEF9C"/>
      </colorScale>
    </cfRule>
  </conditionalFormatting>
  <conditionalFormatting sqref="C7:C8">
    <cfRule type="colorScale" priority="154">
      <colorScale>
        <cfvo type="num" val="#N/A"/>
        <cfvo type="num" val="#N/A"/>
        <color rgb="FFFF7128"/>
        <color rgb="FFFFEF9C"/>
      </colorScale>
    </cfRule>
  </conditionalFormatting>
  <conditionalFormatting sqref="C10:C13 C15:C16">
    <cfRule type="colorScale" priority="158">
      <colorScale>
        <cfvo type="num" val="#N/A"/>
        <cfvo type="num" val="#N/A"/>
        <color rgb="FFFF7128"/>
        <color rgb="FFFFEF9C"/>
      </colorScale>
    </cfRule>
  </conditionalFormatting>
  <conditionalFormatting sqref="C17:C21 C23">
    <cfRule type="colorScale" priority="145">
      <colorScale>
        <cfvo type="num" val="#N/A"/>
        <cfvo type="num" val="#N/A"/>
        <color rgb="FFFF7128"/>
        <color rgb="FFFFEF9C"/>
      </colorScale>
    </cfRule>
  </conditionalFormatting>
  <conditionalFormatting sqref="C26:C28 C30">
    <cfRule type="colorScale" priority="129">
      <colorScale>
        <cfvo type="num" val="#N/A"/>
        <cfvo type="num" val="#N/A"/>
        <color rgb="FFFF7128"/>
        <color rgb="FFFFEF9C"/>
      </colorScale>
    </cfRule>
  </conditionalFormatting>
  <conditionalFormatting sqref="C32:C33">
    <cfRule type="colorScale" priority="121">
      <colorScale>
        <cfvo type="num" val="#N/A"/>
        <cfvo type="num" val="#N/A"/>
        <color rgb="FFFF7128"/>
        <color rgb="FFFFEF9C"/>
      </colorScale>
    </cfRule>
  </conditionalFormatting>
  <conditionalFormatting sqref="C44:C46">
    <cfRule type="colorScale" priority="97">
      <colorScale>
        <cfvo type="num" val="#N/A"/>
        <cfvo type="num" val="#N/A"/>
        <color rgb="FFFF7128"/>
        <color rgb="FFFFEF9C"/>
      </colorScale>
    </cfRule>
  </conditionalFormatting>
  <conditionalFormatting sqref="C6:C8">
    <cfRule type="cellIs" dxfId="69" priority="166" operator="equal">
      <formula>"NC"</formula>
    </cfRule>
    <cfRule type="cellIs" dxfId="68" priority="167" operator="equal">
      <formula>"SI"</formula>
    </cfRule>
    <cfRule type="cellIs" dxfId="67" priority="168" operator="equal">
      <formula>"NO"</formula>
    </cfRule>
    <cfRule type="cellIs" dxfId="66" priority="169" operator="equal">
      <formula>"SI"</formula>
    </cfRule>
    <cfRule type="cellIs" dxfId="65" priority="170" operator="equal">
      <formula>"NO"</formula>
    </cfRule>
    <cfRule type="colorScale" priority="171">
      <colorScale>
        <cfvo type="min"/>
        <cfvo type="max"/>
        <color rgb="FFFF7128"/>
        <color rgb="FF92D050"/>
      </colorScale>
    </cfRule>
  </conditionalFormatting>
  <conditionalFormatting sqref="C42 C40">
    <cfRule type="colorScale" priority="106">
      <colorScale>
        <cfvo type="min"/>
        <cfvo type="max"/>
        <color rgb="FFFF0000"/>
        <color rgb="FF92D050"/>
      </colorScale>
    </cfRule>
  </conditionalFormatting>
  <conditionalFormatting sqref="C42 C40">
    <cfRule type="cellIs" dxfId="64" priority="107" operator="equal">
      <formula>"NC"</formula>
    </cfRule>
    <cfRule type="cellIs" dxfId="63" priority="108" operator="equal">
      <formula>"SI"</formula>
    </cfRule>
    <cfRule type="cellIs" dxfId="62" priority="109" operator="equal">
      <formula>"NO"</formula>
    </cfRule>
    <cfRule type="cellIs" dxfId="61" priority="110" operator="equal">
      <formula>"SI"</formula>
    </cfRule>
    <cfRule type="cellIs" dxfId="60" priority="111" operator="equal">
      <formula>"NO"</formula>
    </cfRule>
    <cfRule type="colorScale" priority="112">
      <colorScale>
        <cfvo type="min"/>
        <cfvo type="max"/>
        <color rgb="FFFF7128"/>
        <color rgb="FF92D050"/>
      </colorScale>
    </cfRule>
  </conditionalFormatting>
  <conditionalFormatting sqref="C42 C40">
    <cfRule type="colorScale" priority="105">
      <colorScale>
        <cfvo type="num" val="#N/A"/>
        <cfvo type="num" val="#N/A"/>
        <color rgb="FFFF7128"/>
        <color rgb="FFFFEF9C"/>
      </colorScale>
    </cfRule>
  </conditionalFormatting>
  <conditionalFormatting sqref="C44:C46">
    <cfRule type="colorScale" priority="98">
      <colorScale>
        <cfvo type="min"/>
        <cfvo type="max"/>
        <color rgb="FFFF0000"/>
        <color rgb="FF92D050"/>
      </colorScale>
    </cfRule>
  </conditionalFormatting>
  <conditionalFormatting sqref="C44:C46">
    <cfRule type="cellIs" dxfId="59" priority="99" operator="equal">
      <formula>"NC"</formula>
    </cfRule>
    <cfRule type="cellIs" dxfId="58" priority="100" operator="equal">
      <formula>"SI"</formula>
    </cfRule>
    <cfRule type="cellIs" dxfId="57" priority="101" operator="equal">
      <formula>"NO"</formula>
    </cfRule>
    <cfRule type="cellIs" dxfId="56" priority="102" operator="equal">
      <formula>"SI"</formula>
    </cfRule>
    <cfRule type="cellIs" dxfId="55" priority="103" operator="equal">
      <formula>"NO"</formula>
    </cfRule>
    <cfRule type="colorScale" priority="104">
      <colorScale>
        <cfvo type="min"/>
        <cfvo type="max"/>
        <color rgb="FFFF7128"/>
        <color rgb="FF92D050"/>
      </colorScale>
    </cfRule>
  </conditionalFormatting>
  <conditionalFormatting sqref="C49:C51">
    <cfRule type="colorScale" priority="90">
      <colorScale>
        <cfvo type="min"/>
        <cfvo type="max"/>
        <color rgb="FFFF0000"/>
        <color rgb="FF92D050"/>
      </colorScale>
    </cfRule>
  </conditionalFormatting>
  <conditionalFormatting sqref="C49:C51">
    <cfRule type="cellIs" dxfId="54" priority="91" operator="equal">
      <formula>"NC"</formula>
    </cfRule>
    <cfRule type="cellIs" dxfId="53" priority="92" operator="equal">
      <formula>"SI"</formula>
    </cfRule>
    <cfRule type="cellIs" dxfId="52" priority="93" operator="equal">
      <formula>"NO"</formula>
    </cfRule>
    <cfRule type="cellIs" dxfId="51" priority="94" operator="equal">
      <formula>"SI"</formula>
    </cfRule>
    <cfRule type="cellIs" dxfId="50" priority="95" operator="equal">
      <formula>"NO"</formula>
    </cfRule>
    <cfRule type="colorScale" priority="96">
      <colorScale>
        <cfvo type="min"/>
        <cfvo type="max"/>
        <color rgb="FFFF7128"/>
        <color rgb="FF92D050"/>
      </colorScale>
    </cfRule>
  </conditionalFormatting>
  <conditionalFormatting sqref="C49:C51">
    <cfRule type="colorScale" priority="89">
      <colorScale>
        <cfvo type="num" val="#N/A"/>
        <cfvo type="num" val="#N/A"/>
        <color rgb="FFFF7128"/>
        <color rgb="FFFFEF9C"/>
      </colorScale>
    </cfRule>
  </conditionalFormatting>
  <conditionalFormatting sqref="C17:C21 C23">
    <cfRule type="colorScale" priority="172">
      <colorScale>
        <cfvo type="min"/>
        <cfvo type="max"/>
        <color rgb="FFFF0000"/>
        <color rgb="FF92D050"/>
      </colorScale>
    </cfRule>
  </conditionalFormatting>
  <conditionalFormatting sqref="C17:C21 C23">
    <cfRule type="cellIs" dxfId="49" priority="174" operator="equal">
      <formula>"NC"</formula>
    </cfRule>
    <cfRule type="cellIs" dxfId="48" priority="175" operator="equal">
      <formula>"SI"</formula>
    </cfRule>
    <cfRule type="cellIs" dxfId="47" priority="176" operator="equal">
      <formula>"NO"</formula>
    </cfRule>
    <cfRule type="cellIs" dxfId="46" priority="177" operator="equal">
      <formula>"SI"</formula>
    </cfRule>
    <cfRule type="cellIs" dxfId="45" priority="178" operator="equal">
      <formula>"NO"</formula>
    </cfRule>
    <cfRule type="colorScale" priority="179">
      <colorScale>
        <cfvo type="min"/>
        <cfvo type="max"/>
        <color rgb="FFFF7128"/>
        <color rgb="FF92D050"/>
      </colorScale>
    </cfRule>
  </conditionalFormatting>
  <conditionalFormatting sqref="C25">
    <cfRule type="colorScale" priority="66">
      <colorScale>
        <cfvo type="min"/>
        <cfvo type="max"/>
        <color rgb="FFFF0000"/>
        <color rgb="FF92D050"/>
      </colorScale>
    </cfRule>
  </conditionalFormatting>
  <conditionalFormatting sqref="C25">
    <cfRule type="cellIs" dxfId="44" priority="67" operator="equal">
      <formula>"NC"</formula>
    </cfRule>
    <cfRule type="cellIs" dxfId="43" priority="68" operator="equal">
      <formula>"SI"</formula>
    </cfRule>
    <cfRule type="cellIs" dxfId="42" priority="69" operator="equal">
      <formula>"NO"</formula>
    </cfRule>
    <cfRule type="cellIs" dxfId="41" priority="70" operator="equal">
      <formula>"SI"</formula>
    </cfRule>
    <cfRule type="cellIs" dxfId="40" priority="71" operator="equal">
      <formula>"NO"</formula>
    </cfRule>
    <cfRule type="colorScale" priority="72">
      <colorScale>
        <cfvo type="min"/>
        <cfvo type="max"/>
        <color rgb="FFFF7128"/>
        <color rgb="FF92D050"/>
      </colorScale>
    </cfRule>
  </conditionalFormatting>
  <conditionalFormatting sqref="C22">
    <cfRule type="colorScale" priority="57">
      <colorScale>
        <cfvo type="num" val="#N/A"/>
        <cfvo type="num" val="#N/A"/>
        <color rgb="FFFF7128"/>
        <color rgb="FFFFEF9C"/>
      </colorScale>
    </cfRule>
  </conditionalFormatting>
  <conditionalFormatting sqref="C22">
    <cfRule type="colorScale" priority="58">
      <colorScale>
        <cfvo type="min"/>
        <cfvo type="max"/>
        <color rgb="FFFF0000"/>
        <color rgb="FF92D050"/>
      </colorScale>
    </cfRule>
  </conditionalFormatting>
  <conditionalFormatting sqref="C22">
    <cfRule type="cellIs" dxfId="39" priority="59" operator="equal">
      <formula>"NC"</formula>
    </cfRule>
    <cfRule type="cellIs" dxfId="38" priority="60" operator="equal">
      <formula>"SI"</formula>
    </cfRule>
    <cfRule type="cellIs" dxfId="37" priority="61" operator="equal">
      <formula>"NO"</formula>
    </cfRule>
    <cfRule type="cellIs" dxfId="36" priority="62" operator="equal">
      <formula>"SI"</formula>
    </cfRule>
    <cfRule type="cellIs" dxfId="35" priority="63" operator="equal">
      <formula>"NO"</formula>
    </cfRule>
    <cfRule type="colorScale" priority="64">
      <colorScale>
        <cfvo type="min"/>
        <cfvo type="max"/>
        <color rgb="FFFF7128"/>
        <color rgb="FF92D050"/>
      </colorScale>
    </cfRule>
  </conditionalFormatting>
  <conditionalFormatting sqref="C31">
    <cfRule type="colorScale" priority="50">
      <colorScale>
        <cfvo type="min"/>
        <cfvo type="max"/>
        <color rgb="FFFF0000"/>
        <color rgb="FF92D050"/>
      </colorScale>
    </cfRule>
  </conditionalFormatting>
  <conditionalFormatting sqref="C31">
    <cfRule type="cellIs" dxfId="34" priority="51" operator="equal">
      <formula>"NC"</formula>
    </cfRule>
    <cfRule type="cellIs" dxfId="33" priority="52" operator="equal">
      <formula>"SI"</formula>
    </cfRule>
    <cfRule type="cellIs" dxfId="32" priority="53" operator="equal">
      <formula>"NO"</formula>
    </cfRule>
    <cfRule type="cellIs" dxfId="31" priority="54" operator="equal">
      <formula>"SI"</formula>
    </cfRule>
    <cfRule type="cellIs" dxfId="30" priority="55" operator="equal">
      <formula>"NO"</formula>
    </cfRule>
    <cfRule type="colorScale" priority="56">
      <colorScale>
        <cfvo type="min"/>
        <cfvo type="max"/>
        <color rgb="FFFF7128"/>
        <color rgb="FF92D050"/>
      </colorScale>
    </cfRule>
  </conditionalFormatting>
  <conditionalFormatting sqref="C31">
    <cfRule type="colorScale" priority="49">
      <colorScale>
        <cfvo type="num" val="#N/A"/>
        <cfvo type="num" val="#N/A"/>
        <color rgb="FFFF7128"/>
        <color rgb="FFFFEF9C"/>
      </colorScale>
    </cfRule>
  </conditionalFormatting>
  <conditionalFormatting sqref="C53:C56">
    <cfRule type="colorScale" priority="42">
      <colorScale>
        <cfvo type="min"/>
        <cfvo type="max"/>
        <color rgb="FFFF0000"/>
        <color rgb="FF92D050"/>
      </colorScale>
    </cfRule>
  </conditionalFormatting>
  <conditionalFormatting sqref="C53:C56">
    <cfRule type="cellIs" dxfId="29" priority="43" operator="equal">
      <formula>"NC"</formula>
    </cfRule>
    <cfRule type="cellIs" dxfId="28" priority="44" operator="equal">
      <formula>"SI"</formula>
    </cfRule>
    <cfRule type="cellIs" dxfId="27" priority="45" operator="equal">
      <formula>"NO"</formula>
    </cfRule>
    <cfRule type="cellIs" dxfId="26" priority="46" operator="equal">
      <formula>"SI"</formula>
    </cfRule>
    <cfRule type="cellIs" dxfId="25" priority="47" operator="equal">
      <formula>"NO"</formula>
    </cfRule>
    <cfRule type="colorScale" priority="48">
      <colorScale>
        <cfvo type="min"/>
        <cfvo type="max"/>
        <color rgb="FFFF7128"/>
        <color rgb="FF92D050"/>
      </colorScale>
    </cfRule>
  </conditionalFormatting>
  <conditionalFormatting sqref="C53:C56">
    <cfRule type="colorScale" priority="41">
      <colorScale>
        <cfvo type="num" val="#N/A"/>
        <cfvo type="num" val="#N/A"/>
        <color rgb="FFFF7128"/>
        <color rgb="FFFFEF9C"/>
      </colorScale>
    </cfRule>
  </conditionalFormatting>
  <conditionalFormatting sqref="C48">
    <cfRule type="colorScale" priority="34">
      <colorScale>
        <cfvo type="min"/>
        <cfvo type="max"/>
        <color rgb="FFFF0000"/>
        <color rgb="FF92D050"/>
      </colorScale>
    </cfRule>
  </conditionalFormatting>
  <conditionalFormatting sqref="C48">
    <cfRule type="cellIs" dxfId="24" priority="35" operator="equal">
      <formula>"NC"</formula>
    </cfRule>
    <cfRule type="cellIs" dxfId="23" priority="36" operator="equal">
      <formula>"SI"</formula>
    </cfRule>
    <cfRule type="cellIs" dxfId="22" priority="37" operator="equal">
      <formula>"NO"</formula>
    </cfRule>
    <cfRule type="cellIs" dxfId="21" priority="38" operator="equal">
      <formula>"SI"</formula>
    </cfRule>
    <cfRule type="cellIs" dxfId="20" priority="39" operator="equal">
      <formula>"NO"</formula>
    </cfRule>
    <cfRule type="colorScale" priority="40">
      <colorScale>
        <cfvo type="min"/>
        <cfvo type="max"/>
        <color rgb="FFFF7128"/>
        <color rgb="FF92D050"/>
      </colorScale>
    </cfRule>
  </conditionalFormatting>
  <conditionalFormatting sqref="C48">
    <cfRule type="colorScale" priority="33">
      <colorScale>
        <cfvo type="num" val="#N/A"/>
        <cfvo type="num" val="#N/A"/>
        <color rgb="FFFF7128"/>
        <color rgb="FFFFEF9C"/>
      </colorScale>
    </cfRule>
  </conditionalFormatting>
  <conditionalFormatting sqref="C36">
    <cfRule type="colorScale" priority="26">
      <colorScale>
        <cfvo type="min"/>
        <cfvo type="max"/>
        <color rgb="FFFF0000"/>
        <color rgb="FF92D050"/>
      </colorScale>
    </cfRule>
  </conditionalFormatting>
  <conditionalFormatting sqref="C36">
    <cfRule type="cellIs" dxfId="19" priority="27" operator="equal">
      <formula>"NC"</formula>
    </cfRule>
    <cfRule type="cellIs" dxfId="18" priority="28" operator="equal">
      <formula>"SI"</formula>
    </cfRule>
    <cfRule type="cellIs" dxfId="17" priority="29" operator="equal">
      <formula>"NO"</formula>
    </cfRule>
    <cfRule type="cellIs" dxfId="16" priority="30" operator="equal">
      <formula>"SI"</formula>
    </cfRule>
    <cfRule type="cellIs" dxfId="15" priority="31" operator="equal">
      <formula>"NO"</formula>
    </cfRule>
    <cfRule type="colorScale" priority="32">
      <colorScale>
        <cfvo type="min"/>
        <cfvo type="max"/>
        <color rgb="FFFF7128"/>
        <color rgb="FF92D050"/>
      </colorScale>
    </cfRule>
  </conditionalFormatting>
  <conditionalFormatting sqref="C36">
    <cfRule type="colorScale" priority="25">
      <colorScale>
        <cfvo type="num" val="#N/A"/>
        <cfvo type="num" val="#N/A"/>
        <color rgb="FFFF7128"/>
        <color rgb="FFFFEF9C"/>
      </colorScale>
    </cfRule>
  </conditionalFormatting>
  <conditionalFormatting sqref="C39">
    <cfRule type="colorScale" priority="18">
      <colorScale>
        <cfvo type="min"/>
        <cfvo type="max"/>
        <color rgb="FFFF0000"/>
        <color rgb="FF92D050"/>
      </colorScale>
    </cfRule>
  </conditionalFormatting>
  <conditionalFormatting sqref="C39">
    <cfRule type="cellIs" dxfId="14" priority="19" operator="equal">
      <formula>"NC"</formula>
    </cfRule>
    <cfRule type="cellIs" dxfId="13" priority="20" operator="equal">
      <formula>"SI"</formula>
    </cfRule>
    <cfRule type="cellIs" dxfId="12" priority="21" operator="equal">
      <formula>"NO"</formula>
    </cfRule>
    <cfRule type="cellIs" dxfId="11" priority="22" operator="equal">
      <formula>"SI"</formula>
    </cfRule>
    <cfRule type="cellIs" dxfId="10" priority="23" operator="equal">
      <formula>"NO"</formula>
    </cfRule>
    <cfRule type="colorScale" priority="24">
      <colorScale>
        <cfvo type="min"/>
        <cfvo type="max"/>
        <color rgb="FFFF7128"/>
        <color rgb="FF92D050"/>
      </colorScale>
    </cfRule>
  </conditionalFormatting>
  <conditionalFormatting sqref="C39">
    <cfRule type="colorScale" priority="17">
      <colorScale>
        <cfvo type="num" val="#N/A"/>
        <cfvo type="num" val="#N/A"/>
        <color rgb="FFFF7128"/>
        <color rgb="FFFFEF9C"/>
      </colorScale>
    </cfRule>
  </conditionalFormatting>
  <conditionalFormatting sqref="C34">
    <cfRule type="colorScale" priority="10">
      <colorScale>
        <cfvo type="min"/>
        <cfvo type="max"/>
        <color rgb="FFFF0000"/>
        <color rgb="FF92D050"/>
      </colorScale>
    </cfRule>
  </conditionalFormatting>
  <conditionalFormatting sqref="C34">
    <cfRule type="cellIs" dxfId="9" priority="11" operator="equal">
      <formula>"NC"</formula>
    </cfRule>
    <cfRule type="cellIs" dxfId="8" priority="12" operator="equal">
      <formula>"SI"</formula>
    </cfRule>
    <cfRule type="cellIs" dxfId="7" priority="13" operator="equal">
      <formula>"NO"</formula>
    </cfRule>
    <cfRule type="cellIs" dxfId="6" priority="14" operator="equal">
      <formula>"SI"</formula>
    </cfRule>
    <cfRule type="cellIs" dxfId="5" priority="15" operator="equal">
      <formula>"NO"</formula>
    </cfRule>
    <cfRule type="colorScale" priority="16">
      <colorScale>
        <cfvo type="min"/>
        <cfvo type="max"/>
        <color rgb="FFFF7128"/>
        <color rgb="FF92D050"/>
      </colorScale>
    </cfRule>
  </conditionalFormatting>
  <conditionalFormatting sqref="C34">
    <cfRule type="colorScale" priority="9">
      <colorScale>
        <cfvo type="num" val="#N/A"/>
        <cfvo type="num" val="#N/A"/>
        <color rgb="FFFF7128"/>
        <color rgb="FFFFEF9C"/>
      </colorScale>
    </cfRule>
  </conditionalFormatting>
  <conditionalFormatting sqref="C37">
    <cfRule type="colorScale" priority="2">
      <colorScale>
        <cfvo type="min"/>
        <cfvo type="max"/>
        <color rgb="FFFF0000"/>
        <color rgb="FF92D050"/>
      </colorScale>
    </cfRule>
  </conditionalFormatting>
  <conditionalFormatting sqref="C37">
    <cfRule type="cellIs" dxfId="4" priority="3" operator="equal">
      <formula>"NC"</formula>
    </cfRule>
    <cfRule type="cellIs" dxfId="3" priority="4" operator="equal">
      <formula>"SI"</formula>
    </cfRule>
    <cfRule type="cellIs" dxfId="2" priority="5" operator="equal">
      <formula>"NO"</formula>
    </cfRule>
    <cfRule type="cellIs" dxfId="1" priority="6" operator="equal">
      <formula>"SI"</formula>
    </cfRule>
    <cfRule type="cellIs" dxfId="0" priority="7" operator="equal">
      <formula>"NO"</formula>
    </cfRule>
    <cfRule type="colorScale" priority="8">
      <colorScale>
        <cfvo type="min"/>
        <cfvo type="max"/>
        <color rgb="FFFF7128"/>
        <color rgb="FF92D050"/>
      </colorScale>
    </cfRule>
  </conditionalFormatting>
  <conditionalFormatting sqref="C37">
    <cfRule type="colorScale" priority="1">
      <colorScale>
        <cfvo type="num" val="#N/A"/>
        <cfvo type="num" val="#N/A"/>
        <color rgb="FFFF7128"/>
        <color rgb="FFFFEF9C"/>
      </colorScale>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V25"/>
  <sheetViews>
    <sheetView workbookViewId="0">
      <selection activeCell="D2" sqref="D2"/>
    </sheetView>
  </sheetViews>
  <sheetFormatPr baseColWidth="10" defaultColWidth="19.25" defaultRowHeight="15.75" zeroHeight="1" x14ac:dyDescent="0.25"/>
  <cols>
    <col min="17" max="17" width="16.875" bestFit="1" customWidth="1"/>
    <col min="18" max="18" width="23.625" bestFit="1" customWidth="1"/>
    <col min="19" max="19" width="16.875" customWidth="1"/>
  </cols>
  <sheetData>
    <row r="1" spans="1:22" x14ac:dyDescent="0.25">
      <c r="A1" s="93" t="s">
        <v>62</v>
      </c>
      <c r="B1" s="93" t="s">
        <v>206</v>
      </c>
      <c r="C1" s="3" t="s">
        <v>216</v>
      </c>
      <c r="D1" s="3" t="s">
        <v>63</v>
      </c>
      <c r="E1" s="3" t="s">
        <v>214</v>
      </c>
      <c r="F1" s="3" t="s">
        <v>215</v>
      </c>
      <c r="G1" s="109" t="s">
        <v>192</v>
      </c>
      <c r="H1" s="93" t="s">
        <v>108</v>
      </c>
      <c r="I1" s="93" t="s">
        <v>65</v>
      </c>
      <c r="J1" s="3" t="s">
        <v>109</v>
      </c>
      <c r="K1" s="3" t="s">
        <v>66</v>
      </c>
      <c r="L1" s="3" t="s">
        <v>67</v>
      </c>
      <c r="M1" s="3" t="s">
        <v>68</v>
      </c>
      <c r="N1" s="3" t="s">
        <v>69</v>
      </c>
      <c r="O1" s="3" t="s">
        <v>70</v>
      </c>
      <c r="P1" s="3" t="s">
        <v>104</v>
      </c>
      <c r="Q1" s="33" t="s">
        <v>110</v>
      </c>
      <c r="R1" s="33" t="s">
        <v>114</v>
      </c>
      <c r="S1" s="33" t="s">
        <v>111</v>
      </c>
      <c r="T1" s="33" t="s">
        <v>112</v>
      </c>
      <c r="U1" s="33" t="s">
        <v>113</v>
      </c>
      <c r="V1" s="33" t="s">
        <v>217</v>
      </c>
    </row>
    <row r="2" spans="1:22" ht="34.5" customHeight="1" x14ac:dyDescent="0.25">
      <c r="A2" s="2" t="e">
        <f>+#REF!</f>
        <v>#REF!</v>
      </c>
      <c r="B2" s="94" t="e">
        <f>+#REF!</f>
        <v>#REF!</v>
      </c>
      <c r="C2" s="94" t="e">
        <f>LEFT(+#REF!,LEN(+#REF!)-2)</f>
        <v>#REF!</v>
      </c>
      <c r="D2" s="2" t="e">
        <f>RIGHT(+#REF!,1)</f>
        <v>#REF!</v>
      </c>
      <c r="E2" s="2" t="e">
        <f>+#REF!</f>
        <v>#REF!</v>
      </c>
      <c r="F2" s="2" t="e">
        <f>+#REF!</f>
        <v>#REF!</v>
      </c>
      <c r="G2" s="2" t="e">
        <f>+#REF!</f>
        <v>#REF!</v>
      </c>
      <c r="H2" s="2" t="e">
        <f>+#REF!&amp;" "&amp;#REF!&amp;" "&amp;#REF!</f>
        <v>#REF!</v>
      </c>
      <c r="I2" s="2" t="s">
        <v>218</v>
      </c>
      <c r="J2" s="4" t="s">
        <v>219</v>
      </c>
      <c r="K2" s="2">
        <v>11</v>
      </c>
      <c r="L2" s="2">
        <v>16</v>
      </c>
      <c r="M2" s="2">
        <v>14</v>
      </c>
      <c r="N2" s="2" t="s">
        <v>83</v>
      </c>
      <c r="O2" s="2" t="s">
        <v>220</v>
      </c>
      <c r="P2" s="2" t="s">
        <v>221</v>
      </c>
      <c r="Q2" t="e">
        <f>+#REF!</f>
        <v>#REF!</v>
      </c>
      <c r="R2" t="e">
        <f>+IF(S2,T2,U2)</f>
        <v>#REF!</v>
      </c>
      <c r="S2" s="57" t="e">
        <f>+OR(#REF!&lt;&gt;"",#REF!&lt;&gt;"",#REF!&lt;&gt;"",#REF!&lt;&gt;"",#REF!&lt;&gt;"",#REF!&lt;&gt;"",#REF!&lt;&gt;"")</f>
        <v>#REF!</v>
      </c>
      <c r="T2" t="s">
        <v>100</v>
      </c>
      <c r="U2" t="s">
        <v>99</v>
      </c>
      <c r="V2" t="e">
        <f>+IF(#REF!="Principal",1,0)</f>
        <v>#REF!</v>
      </c>
    </row>
    <row r="3" spans="1:22" ht="34.5" customHeight="1" x14ac:dyDescent="0.25">
      <c r="C3" s="57"/>
      <c r="J3" s="58"/>
    </row>
    <row r="4" spans="1:22" ht="34.5" customHeight="1" x14ac:dyDescent="0.25">
      <c r="A4" s="95">
        <v>1</v>
      </c>
      <c r="B4" s="95">
        <f>+A4+1</f>
        <v>2</v>
      </c>
      <c r="C4" s="95">
        <f t="shared" ref="C4:R4" si="0">+B4+1</f>
        <v>3</v>
      </c>
      <c r="D4" s="95">
        <f t="shared" si="0"/>
        <v>4</v>
      </c>
      <c r="E4" s="95">
        <f t="shared" si="0"/>
        <v>5</v>
      </c>
      <c r="F4" s="95">
        <f>+E4+1</f>
        <v>6</v>
      </c>
      <c r="G4" s="95">
        <f t="shared" si="0"/>
        <v>7</v>
      </c>
      <c r="H4" s="95">
        <f t="shared" si="0"/>
        <v>8</v>
      </c>
      <c r="I4" s="95">
        <f t="shared" si="0"/>
        <v>9</v>
      </c>
      <c r="J4" s="95">
        <f t="shared" si="0"/>
        <v>10</v>
      </c>
      <c r="K4" s="95">
        <f t="shared" si="0"/>
        <v>11</v>
      </c>
      <c r="L4" s="95">
        <f t="shared" si="0"/>
        <v>12</v>
      </c>
      <c r="M4" s="95">
        <f t="shared" si="0"/>
        <v>13</v>
      </c>
      <c r="N4" s="95">
        <f t="shared" si="0"/>
        <v>14</v>
      </c>
      <c r="O4" s="95">
        <f t="shared" si="0"/>
        <v>15</v>
      </c>
      <c r="P4" s="95">
        <f t="shared" si="0"/>
        <v>16</v>
      </c>
      <c r="Q4" s="95">
        <f t="shared" si="0"/>
        <v>17</v>
      </c>
      <c r="R4" s="95">
        <f t="shared" si="0"/>
        <v>18</v>
      </c>
      <c r="S4">
        <v>19</v>
      </c>
      <c r="T4">
        <v>20</v>
      </c>
      <c r="U4">
        <v>21</v>
      </c>
      <c r="V4">
        <v>22</v>
      </c>
    </row>
    <row r="5" spans="1:22" ht="34.5" customHeight="1" x14ac:dyDescent="0.25">
      <c r="C5" s="57"/>
      <c r="J5" s="58"/>
    </row>
    <row r="6" spans="1:22" ht="34.5" customHeight="1" x14ac:dyDescent="0.25">
      <c r="J6" s="58"/>
    </row>
    <row r="7" spans="1:22" ht="34.5" customHeight="1" x14ac:dyDescent="0.25">
      <c r="C7" s="57"/>
      <c r="J7" s="58"/>
    </row>
    <row r="8" spans="1:22" x14ac:dyDescent="0.25"/>
    <row r="9" spans="1:22" x14ac:dyDescent="0.25"/>
    <row r="10" spans="1:22" x14ac:dyDescent="0.25"/>
    <row r="11" spans="1:22" x14ac:dyDescent="0.25"/>
    <row r="12" spans="1:22" x14ac:dyDescent="0.25"/>
    <row r="13" spans="1:22" x14ac:dyDescent="0.25"/>
    <row r="14" spans="1:22" x14ac:dyDescent="0.25"/>
    <row r="15" spans="1:22" x14ac:dyDescent="0.25"/>
    <row r="16" spans="1:22" hidden="1" x14ac:dyDescent="0.25">
      <c r="D16" t="s">
        <v>71</v>
      </c>
    </row>
    <row r="17" spans="4:5" hidden="1" x14ac:dyDescent="0.25">
      <c r="E17" t="s">
        <v>73</v>
      </c>
    </row>
    <row r="18" spans="4:5" hidden="1" x14ac:dyDescent="0.25">
      <c r="D18" t="s">
        <v>72</v>
      </c>
    </row>
    <row r="19" spans="4:5" hidden="1" x14ac:dyDescent="0.25">
      <c r="D19" t="s">
        <v>72</v>
      </c>
    </row>
    <row r="20" spans="4:5" hidden="1" x14ac:dyDescent="0.25">
      <c r="D20" t="s">
        <v>72</v>
      </c>
    </row>
    <row r="21" spans="4:5" hidden="1" x14ac:dyDescent="0.25">
      <c r="D21" t="s">
        <v>72</v>
      </c>
    </row>
    <row r="22" spans="4:5" hidden="1" x14ac:dyDescent="0.25">
      <c r="D22" t="s">
        <v>72</v>
      </c>
    </row>
    <row r="23" spans="4:5" x14ac:dyDescent="0.25"/>
    <row r="25" spans="4:5"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B1:M21"/>
  <sheetViews>
    <sheetView workbookViewId="0">
      <selection activeCell="F18" sqref="F18"/>
    </sheetView>
  </sheetViews>
  <sheetFormatPr baseColWidth="10" defaultColWidth="10" defaultRowHeight="15.75" x14ac:dyDescent="0.25"/>
  <cols>
    <col min="1" max="1" width="23.125" style="5" customWidth="1"/>
    <col min="2" max="2" width="34.75" style="5" customWidth="1"/>
    <col min="3" max="3" width="10.375" style="5" customWidth="1"/>
    <col min="4" max="4" width="9.875" style="5" customWidth="1"/>
    <col min="5" max="5" width="10" style="5" customWidth="1"/>
    <col min="6" max="6" width="10" style="5"/>
    <col min="7" max="7" width="14.625" style="5" customWidth="1"/>
    <col min="8" max="8" width="14.25" style="5" customWidth="1"/>
    <col min="9" max="16384" width="10" style="5"/>
  </cols>
  <sheetData>
    <row r="1" spans="2:13" ht="16.5" thickBot="1" x14ac:dyDescent="0.3">
      <c r="I1" s="179" t="s">
        <v>33</v>
      </c>
      <c r="J1" s="180"/>
      <c r="K1" s="180"/>
    </row>
    <row r="2" spans="2:13" ht="17.25" thickTop="1" thickBot="1" x14ac:dyDescent="0.3">
      <c r="B2" s="34" t="s">
        <v>34</v>
      </c>
      <c r="C2" s="34" t="s">
        <v>35</v>
      </c>
      <c r="D2" s="34" t="s">
        <v>36</v>
      </c>
      <c r="E2" s="34" t="s">
        <v>37</v>
      </c>
      <c r="F2" s="34" t="s">
        <v>38</v>
      </c>
      <c r="G2" s="34" t="s">
        <v>39</v>
      </c>
      <c r="H2" s="35" t="s">
        <v>40</v>
      </c>
      <c r="I2" s="36">
        <v>1</v>
      </c>
      <c r="J2" s="37">
        <v>2</v>
      </c>
      <c r="K2" s="38">
        <v>3</v>
      </c>
      <c r="L2" s="39" t="s">
        <v>38</v>
      </c>
      <c r="M2" s="40" t="s">
        <v>41</v>
      </c>
    </row>
    <row r="3" spans="2:13" ht="16.5" thickTop="1" x14ac:dyDescent="0.25">
      <c r="B3" s="41" t="s">
        <v>42</v>
      </c>
      <c r="C3" s="42">
        <v>1</v>
      </c>
      <c r="D3" s="42">
        <v>0</v>
      </c>
      <c r="E3" s="42">
        <v>2</v>
      </c>
      <c r="F3" s="42">
        <v>3</v>
      </c>
      <c r="G3" s="43">
        <f>IF(H3=0,"NC",+C3/H3)</f>
        <v>1</v>
      </c>
      <c r="H3" s="44">
        <f>+F3-E3</f>
        <v>1</v>
      </c>
      <c r="I3" s="45">
        <v>0</v>
      </c>
      <c r="J3" s="42">
        <v>0</v>
      </c>
      <c r="K3" s="42">
        <v>0</v>
      </c>
      <c r="L3" s="39">
        <f>+I3+J3+K3</f>
        <v>0</v>
      </c>
    </row>
    <row r="4" spans="2:13" x14ac:dyDescent="0.25">
      <c r="B4" s="46" t="s">
        <v>52</v>
      </c>
      <c r="C4" s="47">
        <v>0</v>
      </c>
      <c r="D4" s="47">
        <v>4</v>
      </c>
      <c r="E4" s="47">
        <v>0</v>
      </c>
      <c r="F4" s="47">
        <v>4</v>
      </c>
      <c r="G4" s="48">
        <f t="shared" ref="G4:G11" si="0">IF(H4=0,"NC",+C4/H4)</f>
        <v>0</v>
      </c>
      <c r="H4" s="44">
        <f>+F4-E4</f>
        <v>4</v>
      </c>
      <c r="I4" s="49">
        <v>4</v>
      </c>
      <c r="J4" s="47">
        <v>0</v>
      </c>
      <c r="K4" s="47">
        <v>0</v>
      </c>
      <c r="L4" s="39">
        <f t="shared" ref="L4:L14" si="1">+I4+J4+K4</f>
        <v>4</v>
      </c>
    </row>
    <row r="5" spans="2:13" x14ac:dyDescent="0.25">
      <c r="B5" s="46" t="s">
        <v>53</v>
      </c>
      <c r="C5" s="47">
        <v>2</v>
      </c>
      <c r="D5" s="47">
        <v>6</v>
      </c>
      <c r="E5" s="47">
        <v>1</v>
      </c>
      <c r="F5" s="47">
        <v>9</v>
      </c>
      <c r="G5" s="48">
        <f t="shared" si="0"/>
        <v>0.25</v>
      </c>
      <c r="H5" s="44">
        <f t="shared" ref="H5:H13" si="2">+F5-E5</f>
        <v>8</v>
      </c>
      <c r="I5" s="49">
        <v>6</v>
      </c>
      <c r="J5" s="47">
        <v>0</v>
      </c>
      <c r="K5" s="47">
        <v>0</v>
      </c>
      <c r="L5" s="39">
        <f t="shared" si="1"/>
        <v>6</v>
      </c>
    </row>
    <row r="6" spans="2:13" x14ac:dyDescent="0.25">
      <c r="B6" s="46" t="s">
        <v>54</v>
      </c>
      <c r="C6" s="47">
        <v>4</v>
      </c>
      <c r="D6" s="47">
        <v>0</v>
      </c>
      <c r="E6" s="47">
        <v>0</v>
      </c>
      <c r="F6" s="47">
        <v>4</v>
      </c>
      <c r="G6" s="48">
        <f t="shared" si="0"/>
        <v>1</v>
      </c>
      <c r="H6" s="44">
        <f t="shared" si="2"/>
        <v>4</v>
      </c>
      <c r="I6" s="49">
        <v>0</v>
      </c>
      <c r="J6" s="47">
        <v>0</v>
      </c>
      <c r="K6" s="47">
        <v>0</v>
      </c>
      <c r="L6" s="39">
        <f t="shared" si="1"/>
        <v>0</v>
      </c>
    </row>
    <row r="7" spans="2:13" x14ac:dyDescent="0.25">
      <c r="B7" s="46" t="s">
        <v>126</v>
      </c>
      <c r="C7" s="47">
        <v>3</v>
      </c>
      <c r="D7" s="47">
        <v>2</v>
      </c>
      <c r="E7" s="47">
        <v>0</v>
      </c>
      <c r="F7" s="47">
        <v>5</v>
      </c>
      <c r="G7" s="48">
        <f t="shared" si="0"/>
        <v>0.6</v>
      </c>
      <c r="H7" s="44">
        <f t="shared" si="2"/>
        <v>5</v>
      </c>
      <c r="I7" s="49">
        <v>0</v>
      </c>
      <c r="J7" s="47">
        <v>2</v>
      </c>
      <c r="K7" s="47">
        <v>0</v>
      </c>
      <c r="L7" s="39">
        <f t="shared" si="1"/>
        <v>2</v>
      </c>
    </row>
    <row r="8" spans="2:13" x14ac:dyDescent="0.25">
      <c r="B8" s="46" t="s">
        <v>55</v>
      </c>
      <c r="C8" s="47">
        <v>0</v>
      </c>
      <c r="D8" s="47">
        <v>0</v>
      </c>
      <c r="E8" s="47">
        <v>2</v>
      </c>
      <c r="F8" s="47">
        <v>2</v>
      </c>
      <c r="G8" s="48" t="str">
        <f t="shared" si="0"/>
        <v>NC</v>
      </c>
      <c r="H8" s="44">
        <f t="shared" si="2"/>
        <v>0</v>
      </c>
      <c r="I8" s="49">
        <v>0</v>
      </c>
      <c r="J8" s="49">
        <v>0</v>
      </c>
      <c r="K8" s="47">
        <v>0</v>
      </c>
      <c r="L8" s="39">
        <f t="shared" si="1"/>
        <v>0</v>
      </c>
    </row>
    <row r="9" spans="2:13" x14ac:dyDescent="0.25">
      <c r="B9" s="46" t="s">
        <v>57</v>
      </c>
      <c r="C9" s="47">
        <v>1</v>
      </c>
      <c r="D9" s="47">
        <v>1</v>
      </c>
      <c r="E9" s="47">
        <v>0</v>
      </c>
      <c r="F9" s="47">
        <v>2</v>
      </c>
      <c r="G9" s="48">
        <f t="shared" si="0"/>
        <v>0.5</v>
      </c>
      <c r="H9" s="44">
        <f t="shared" si="2"/>
        <v>2</v>
      </c>
      <c r="I9" s="49">
        <v>0</v>
      </c>
      <c r="J9" s="49">
        <v>1</v>
      </c>
      <c r="K9" s="47">
        <v>0</v>
      </c>
      <c r="L9" s="39"/>
    </row>
    <row r="10" spans="2:13" x14ac:dyDescent="0.25">
      <c r="B10" s="46" t="s">
        <v>58</v>
      </c>
      <c r="C10" s="47">
        <v>0</v>
      </c>
      <c r="D10" s="47">
        <v>1</v>
      </c>
      <c r="E10" s="47">
        <v>0</v>
      </c>
      <c r="F10" s="65">
        <v>1</v>
      </c>
      <c r="G10" s="48">
        <f t="shared" si="0"/>
        <v>0</v>
      </c>
      <c r="H10" s="44">
        <f t="shared" si="2"/>
        <v>1</v>
      </c>
      <c r="I10" s="49">
        <v>0</v>
      </c>
      <c r="J10" s="49">
        <v>1</v>
      </c>
      <c r="K10" s="47">
        <v>0</v>
      </c>
      <c r="L10" s="39"/>
    </row>
    <row r="11" spans="2:13" x14ac:dyDescent="0.25">
      <c r="B11" s="46" t="s">
        <v>59</v>
      </c>
      <c r="C11" s="47">
        <v>2</v>
      </c>
      <c r="D11" s="47">
        <v>1</v>
      </c>
      <c r="E11" s="47">
        <v>0</v>
      </c>
      <c r="F11" s="47">
        <v>3</v>
      </c>
      <c r="G11" s="48">
        <f t="shared" si="0"/>
        <v>0.66666666666666663</v>
      </c>
      <c r="H11" s="44">
        <f t="shared" si="2"/>
        <v>3</v>
      </c>
      <c r="I11" s="49">
        <v>0</v>
      </c>
      <c r="J11" s="49">
        <v>1</v>
      </c>
      <c r="K11" s="47">
        <v>0</v>
      </c>
      <c r="L11" s="39"/>
    </row>
    <row r="12" spans="2:13" x14ac:dyDescent="0.25">
      <c r="B12" s="46" t="s">
        <v>60</v>
      </c>
      <c r="C12" s="47">
        <v>1</v>
      </c>
      <c r="D12" s="47">
        <v>1</v>
      </c>
      <c r="E12" s="47">
        <v>2</v>
      </c>
      <c r="F12" s="47">
        <v>4</v>
      </c>
      <c r="G12" s="48"/>
      <c r="H12" s="44">
        <f t="shared" si="2"/>
        <v>2</v>
      </c>
      <c r="I12" s="49">
        <v>1</v>
      </c>
      <c r="J12" s="49">
        <v>0</v>
      </c>
      <c r="K12" s="47">
        <v>0</v>
      </c>
      <c r="L12" s="39"/>
    </row>
    <row r="13" spans="2:13" ht="16.5" thickBot="1" x14ac:dyDescent="0.3">
      <c r="B13" s="50" t="s">
        <v>61</v>
      </c>
      <c r="C13" s="47">
        <v>0</v>
      </c>
      <c r="D13" s="47">
        <v>0</v>
      </c>
      <c r="E13" s="47">
        <v>4</v>
      </c>
      <c r="F13" s="47">
        <v>4</v>
      </c>
      <c r="G13" s="48"/>
      <c r="H13" s="44">
        <f t="shared" si="2"/>
        <v>0</v>
      </c>
      <c r="I13" s="49">
        <v>0</v>
      </c>
      <c r="J13" s="49">
        <v>0</v>
      </c>
      <c r="K13" s="51">
        <v>0</v>
      </c>
      <c r="L13" s="39">
        <f t="shared" si="1"/>
        <v>0</v>
      </c>
    </row>
    <row r="14" spans="2:13" ht="17.25" thickTop="1" thickBot="1" x14ac:dyDescent="0.3">
      <c r="B14" s="1" t="s">
        <v>43</v>
      </c>
      <c r="C14" s="52">
        <f>+SUM(C3:C13)</f>
        <v>14</v>
      </c>
      <c r="D14" s="52">
        <f>+SUM(D3:D13)</f>
        <v>16</v>
      </c>
      <c r="E14" s="52">
        <f>+SUM(E3:E13)</f>
        <v>11</v>
      </c>
      <c r="F14" s="52">
        <v>41</v>
      </c>
      <c r="G14" s="53">
        <f>+C14/F14</f>
        <v>0.34146341463414637</v>
      </c>
      <c r="H14" s="54">
        <f>+SUM(H3:H13)</f>
        <v>30</v>
      </c>
      <c r="I14" s="54">
        <f>+SUM(I3:I13)</f>
        <v>11</v>
      </c>
      <c r="J14" s="54">
        <f>+SUM(J3:J13)</f>
        <v>5</v>
      </c>
      <c r="K14" s="54">
        <f>+SUM(K3:K13)</f>
        <v>0</v>
      </c>
      <c r="L14" s="39">
        <f t="shared" si="1"/>
        <v>16</v>
      </c>
    </row>
    <row r="15" spans="2:13" ht="16.5" thickTop="1" x14ac:dyDescent="0.25"/>
    <row r="16" spans="2:13" x14ac:dyDescent="0.25">
      <c r="B16" s="5" t="s">
        <v>25</v>
      </c>
      <c r="C16" s="5">
        <f>14+18+9</f>
        <v>41</v>
      </c>
      <c r="H16" s="40" t="s">
        <v>44</v>
      </c>
      <c r="I16" s="39">
        <v>28</v>
      </c>
      <c r="J16" s="39">
        <v>13</v>
      </c>
      <c r="K16" s="39">
        <v>0</v>
      </c>
      <c r="L16" s="39">
        <f>+SUM(I16:K16)</f>
        <v>41</v>
      </c>
    </row>
    <row r="17" spans="8:13" x14ac:dyDescent="0.25">
      <c r="H17" s="40" t="s">
        <v>45</v>
      </c>
      <c r="I17" s="39">
        <v>9</v>
      </c>
      <c r="J17" s="39">
        <v>2</v>
      </c>
      <c r="K17" s="39">
        <v>0</v>
      </c>
    </row>
    <row r="18" spans="8:13" x14ac:dyDescent="0.25">
      <c r="H18" s="40" t="s">
        <v>46</v>
      </c>
      <c r="I18" s="55">
        <f>1-I14/(I16-I17)</f>
        <v>0.42105263157894735</v>
      </c>
      <c r="J18" s="55">
        <f>1-J14/(J16-J17)</f>
        <v>0.54545454545454541</v>
      </c>
      <c r="K18" s="55" t="e">
        <f>1-K14/K16</f>
        <v>#DIV/0!</v>
      </c>
      <c r="L18" s="5">
        <f>10/29</f>
        <v>0.34482758620689657</v>
      </c>
    </row>
    <row r="19" spans="8:13" x14ac:dyDescent="0.25">
      <c r="I19" s="40" t="s">
        <v>47</v>
      </c>
      <c r="J19" s="40" t="s">
        <v>48</v>
      </c>
      <c r="K19" s="40" t="s">
        <v>49</v>
      </c>
      <c r="M19" s="40"/>
    </row>
    <row r="20" spans="8:13" x14ac:dyDescent="0.25">
      <c r="H20" s="40" t="s">
        <v>50</v>
      </c>
      <c r="I20" s="5">
        <f>+D14</f>
        <v>16</v>
      </c>
    </row>
    <row r="21" spans="8:13" x14ac:dyDescent="0.25">
      <c r="H21" s="56" t="s">
        <v>51</v>
      </c>
      <c r="I21" s="59" t="str">
        <f>+IF(I18&lt;1,"Alto",+IF(J18=1,"Bajo","Medio"))</f>
        <v>Alto</v>
      </c>
    </row>
  </sheetData>
  <mergeCells count="1">
    <mergeCell ref="I1:K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B0D74580-0985-4F22-98A8-DA334A763861}"/>
</file>

<file path=customXml/itemProps2.xml><?xml version="1.0" encoding="utf-8"?>
<ds:datastoreItem xmlns:ds="http://schemas.openxmlformats.org/officeDocument/2006/customXml" ds:itemID="{A21ABF0F-20E2-4B3E-A64A-0D163E9C0A4B}"/>
</file>

<file path=customXml/itemProps3.xml><?xml version="1.0" encoding="utf-8"?>
<ds:datastoreItem xmlns:ds="http://schemas.openxmlformats.org/officeDocument/2006/customXml" ds:itemID="{BD51EDE2-2D87-4BE8-A04F-283B1F53A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AUTOEVALUACION</vt:lpstr>
      <vt:lpstr>Graf</vt:lpstr>
      <vt:lpstr>Recomendaciones</vt:lpstr>
      <vt:lpstr>CopiaReco</vt:lpstr>
      <vt:lpstr>NO Aplica</vt:lpstr>
      <vt:lpstr>Doc_51</vt:lpstr>
      <vt:lpstr>CopiaLV</vt:lpstr>
      <vt:lpstr>datos</vt:lpstr>
      <vt:lpstr>Grafico</vt:lpstr>
      <vt:lpstr>AUTOEVALUACION!Área_de_impresión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Verificación de Condiciones de Seguridad en el Uso de Plaguicidas</dc:title>
  <dc:creator>Zuñiga, Romulo</dc:creator>
  <cp:lastModifiedBy>la fabrica imaginaria</cp:lastModifiedBy>
  <cp:lastPrinted>2020-12-24T13:41:06Z</cp:lastPrinted>
  <dcterms:created xsi:type="dcterms:W3CDTF">2014-10-29T16:55:08Z</dcterms:created>
  <dcterms:modified xsi:type="dcterms:W3CDTF">2021-01-27T20:47:52Z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